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Projects\Duwamish AOC3\Deliver\Task 5 - Data Reports\Clam\FINAL\"/>
    </mc:Choice>
  </mc:AlternateContent>
  <bookViews>
    <workbookView xWindow="1125" yWindow="975" windowWidth="24075" windowHeight="14175" tabRatio="703" activeTab="2"/>
  </bookViews>
  <sheets>
    <sheet name="PS cPAHs" sheetId="11" r:id="rId1"/>
    <sheet name="PRC depletion" sheetId="12" r:id="rId2"/>
    <sheet name="PRC correction_remove 3 indeno" sheetId="14" r:id="rId3"/>
    <sheet name="Feq " sheetId="13" r:id="rId4"/>
    <sheet name="Cfree " sheetId="15" r:id="rId5"/>
    <sheet name="QAPP PAH Kow" sheetId="6" r:id="rId6"/>
    <sheet name="QAInfo" sheetId="10" r:id="rId7"/>
  </sheets>
  <externalReferences>
    <externalReference r:id="rId8"/>
  </externalReferences>
  <definedNames>
    <definedName name="_xlnm._FilterDatabase" localSheetId="4" hidden="1">'Cfree '!$A$2:$AP$79</definedName>
    <definedName name="_xlnm._FilterDatabase" localSheetId="2" hidden="1">'PRC correction_remove 3 indeno'!$K$3:$AA$234</definedName>
    <definedName name="_xlnm._FilterDatabase" localSheetId="1" hidden="1">'PRC depletion'!$A$17:$D$61</definedName>
    <definedName name="_xlnm._FilterDatabase" localSheetId="0" hidden="1">'PS cPAHs'!$A$2:$AQ$156</definedName>
    <definedName name="aaaa" localSheetId="4">#REF!</definedName>
    <definedName name="aaaa" localSheetId="3">#REF!</definedName>
    <definedName name="aaaa" localSheetId="1">#REF!</definedName>
    <definedName name="aaaa" localSheetId="6">#REF!</definedName>
    <definedName name="aaaa">#REF!</definedName>
    <definedName name="Crosstab___COPC_Data_Table___SE" localSheetId="4">#REF!</definedName>
    <definedName name="Crosstab___COPC_Data_Table___SE" localSheetId="3">#REF!</definedName>
    <definedName name="Crosstab___COPC_Data_Table___SE" localSheetId="1">#REF!</definedName>
    <definedName name="Crosstab___COPC_Data_Table___SE" localSheetId="6">#REF!</definedName>
    <definedName name="Crosstab___COPC_Data_Table___SE">#REF!</definedName>
    <definedName name="Crosstab___COPC_Data_Table___SW" localSheetId="4">#REF!</definedName>
    <definedName name="Crosstab___COPC_Data_Table___SW" localSheetId="3">#REF!</definedName>
    <definedName name="Crosstab___COPC_Data_Table___SW" localSheetId="1">#REF!</definedName>
    <definedName name="Crosstab___COPC_Data_Table___SW" localSheetId="6">#REF!</definedName>
    <definedName name="Crosstab___COPC_Data_Table___SW">#REF!</definedName>
    <definedName name="_xlnm.Database" localSheetId="4">#REF!</definedName>
    <definedName name="_xlnm.Database" localSheetId="3">#REF!</definedName>
    <definedName name="_xlnm.Database" localSheetId="1">#REF!</definedName>
    <definedName name="_xlnm.Database" localSheetId="6">#REF!</definedName>
    <definedName name="_xlnm.Database">#REF!</definedName>
    <definedName name="database2">[1]R2b_target_xy_10132005!$K$1:$P$49</definedName>
    <definedName name="Dioxins_T1" localSheetId="4">#REF!</definedName>
    <definedName name="Dioxins_T1" localSheetId="3">#REF!</definedName>
    <definedName name="Dioxins_T1" localSheetId="1">#REF!</definedName>
    <definedName name="Dioxins_T1" localSheetId="6">#REF!</definedName>
    <definedName name="Dioxins_T1">#REF!</definedName>
    <definedName name="Final_Models" localSheetId="4">#REF!</definedName>
    <definedName name="Final_Models" localSheetId="3">#REF!</definedName>
    <definedName name="Final_Models" localSheetId="1">#REF!</definedName>
    <definedName name="Final_Models" localSheetId="6">#REF!</definedName>
    <definedName name="Final_Models">#REF!</definedName>
    <definedName name="InitDate080359M" hidden="1">34598.8196527778</definedName>
    <definedName name="MOVE">#N/A</definedName>
    <definedName name="newdatabase" localSheetId="4">#REF!</definedName>
    <definedName name="newdatabase" localSheetId="3">#REF!</definedName>
    <definedName name="newdatabase" localSheetId="1">#REF!</definedName>
    <definedName name="newdatabase" localSheetId="6">#REF!</definedName>
    <definedName name="newdatabase">#REF!</definedName>
    <definedName name="O" hidden="1">"¨Á¿ÁÈ~ŸÅÊ»Ì×ÅÝ„²ÓÖØÌÛÉ×Ø"</definedName>
    <definedName name="Organ080359M" hidden="1">"Commonwealth Technology, Inc."</definedName>
    <definedName name="Print_Area_MI2" localSheetId="4">#REF!</definedName>
    <definedName name="Print_Area_MI2" localSheetId="3">#REF!</definedName>
    <definedName name="Print_Area_MI2" localSheetId="1">#REF!</definedName>
    <definedName name="Print_Area_MI2" localSheetId="6">#REF!</definedName>
    <definedName name="Print_Area_MI2">#REF!</definedName>
    <definedName name="print1" localSheetId="4">#REF!</definedName>
    <definedName name="print1" localSheetId="3">#REF!</definedName>
    <definedName name="print1" localSheetId="1">#REF!</definedName>
    <definedName name="print1" localSheetId="6">#REF!</definedName>
    <definedName name="print1">#REF!</definedName>
    <definedName name="Proba1" localSheetId="4">#REF!</definedName>
    <definedName name="Proba1" localSheetId="3">#REF!</definedName>
    <definedName name="Proba1" localSheetId="1">#REF!</definedName>
    <definedName name="Proba1" localSheetId="6">#REF!</definedName>
    <definedName name="Proba1">#REF!</definedName>
    <definedName name="S" hidden="1">"|}~z¦ƒ‰‡„y©"</definedName>
    <definedName name="Serial080359M" hidden="1">"001-KY031505-P"</definedName>
    <definedName name="U" hidden="1">"©ÀÒÆÐƒ¦ÊØÎÕÊØÙ"</definedName>
    <definedName name="W5.0.23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3" i="15" l="1"/>
  <c r="E2" i="14"/>
  <c r="G2" i="14" s="1"/>
  <c r="H2" i="14" s="1"/>
  <c r="H5" i="12"/>
  <c r="G5" i="12"/>
  <c r="F57" i="12" s="1"/>
  <c r="H4" i="12"/>
  <c r="G4" i="12"/>
  <c r="H56" i="12" s="1"/>
  <c r="H3" i="12"/>
  <c r="G3" i="12"/>
  <c r="H19" i="12" s="1"/>
  <c r="H2" i="12"/>
  <c r="G2" i="12"/>
  <c r="H54" i="12" s="1"/>
  <c r="F21" i="12" l="1"/>
  <c r="H21" i="12"/>
  <c r="F55" i="12"/>
  <c r="H55" i="12"/>
  <c r="F19" i="12"/>
  <c r="F18" i="12"/>
  <c r="F20" i="12"/>
  <c r="F54" i="12"/>
  <c r="F56" i="12"/>
  <c r="H18" i="12"/>
  <c r="H20" i="12"/>
  <c r="AS4" i="15"/>
  <c r="AS5" i="15"/>
  <c r="AS6" i="15"/>
  <c r="AS7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72" i="15"/>
  <c r="AS73" i="15"/>
  <c r="AS74" i="15"/>
  <c r="AS75" i="15"/>
  <c r="AS76" i="15"/>
  <c r="AS77" i="15"/>
  <c r="AS78" i="15"/>
  <c r="AS79" i="15"/>
  <c r="E64" i="14" l="1"/>
  <c r="G64" i="14" s="1"/>
  <c r="E63" i="14"/>
  <c r="E62" i="14"/>
  <c r="G62" i="14" s="1"/>
  <c r="E61" i="14"/>
  <c r="E58" i="14"/>
  <c r="G58" i="14" s="1"/>
  <c r="E57" i="14"/>
  <c r="E56" i="14"/>
  <c r="E55" i="14"/>
  <c r="E52" i="14"/>
  <c r="G52" i="14" s="1"/>
  <c r="E51" i="14"/>
  <c r="E50" i="14"/>
  <c r="E49" i="14"/>
  <c r="G49" i="14" s="1"/>
  <c r="E46" i="14"/>
  <c r="E45" i="14"/>
  <c r="G45" i="14" s="1"/>
  <c r="E44" i="14"/>
  <c r="G44" i="14" s="1"/>
  <c r="E41" i="14"/>
  <c r="E40" i="14"/>
  <c r="G40" i="14" s="1"/>
  <c r="E39" i="14"/>
  <c r="G39" i="14" s="1"/>
  <c r="E36" i="14"/>
  <c r="G36" i="14" s="1"/>
  <c r="E35" i="14"/>
  <c r="E34" i="14"/>
  <c r="G34" i="14" s="1"/>
  <c r="E33" i="14"/>
  <c r="E24" i="14"/>
  <c r="G24" i="14" s="1"/>
  <c r="H24" i="14" s="1"/>
  <c r="E30" i="14"/>
  <c r="G30" i="14" s="1"/>
  <c r="H30" i="14" s="1"/>
  <c r="E29" i="14"/>
  <c r="G29" i="14" s="1"/>
  <c r="H29" i="14" s="1"/>
  <c r="E28" i="14"/>
  <c r="G28" i="14" s="1"/>
  <c r="H28" i="14" s="1"/>
  <c r="E27" i="14"/>
  <c r="G27" i="14" s="1"/>
  <c r="H27" i="14" s="1"/>
  <c r="E23" i="14"/>
  <c r="G23" i="14" s="1"/>
  <c r="H23" i="14" s="1"/>
  <c r="E22" i="14"/>
  <c r="G22" i="14" s="1"/>
  <c r="H22" i="14" s="1"/>
  <c r="E21" i="14"/>
  <c r="G21" i="14" s="1"/>
  <c r="H21" i="14" s="1"/>
  <c r="E18" i="14"/>
  <c r="G18" i="14" s="1"/>
  <c r="H18" i="14" s="1"/>
  <c r="E17" i="14"/>
  <c r="G17" i="14" s="1"/>
  <c r="H17" i="14" s="1"/>
  <c r="E16" i="14"/>
  <c r="G16" i="14" s="1"/>
  <c r="H16" i="14" s="1"/>
  <c r="E13" i="14"/>
  <c r="G13" i="14" s="1"/>
  <c r="H13" i="14" s="1"/>
  <c r="E12" i="14"/>
  <c r="G12" i="14" s="1"/>
  <c r="H12" i="14" s="1"/>
  <c r="E11" i="14"/>
  <c r="G11" i="14" s="1"/>
  <c r="H11" i="14" s="1"/>
  <c r="E10" i="14"/>
  <c r="E5" i="14"/>
  <c r="E4" i="14"/>
  <c r="E3" i="14"/>
  <c r="G3" i="14" l="1"/>
  <c r="H3" i="14" s="1"/>
  <c r="G10" i="14"/>
  <c r="H10" i="14" s="1"/>
  <c r="G4" i="14"/>
  <c r="H4" i="14" s="1"/>
  <c r="G5" i="14"/>
  <c r="H5" i="14" s="1"/>
  <c r="G57" i="14"/>
  <c r="H57" i="14" s="1"/>
  <c r="G61" i="14"/>
  <c r="H61" i="14" s="1"/>
  <c r="G56" i="14"/>
  <c r="H56" i="14" s="1"/>
  <c r="H62" i="14"/>
  <c r="G55" i="14"/>
  <c r="H55" i="14" s="1"/>
  <c r="G63" i="14"/>
  <c r="H63" i="14" s="1"/>
  <c r="H64" i="14"/>
  <c r="H58" i="14"/>
  <c r="I21" i="14"/>
  <c r="H49" i="14"/>
  <c r="G46" i="14"/>
  <c r="H46" i="14" s="1"/>
  <c r="G51" i="14"/>
  <c r="H51" i="14" s="1"/>
  <c r="H40" i="14"/>
  <c r="J21" i="14"/>
  <c r="H44" i="14"/>
  <c r="G41" i="14"/>
  <c r="H41" i="14" s="1"/>
  <c r="G50" i="14"/>
  <c r="H50" i="14" s="1"/>
  <c r="H52" i="14"/>
  <c r="H45" i="14"/>
  <c r="H39" i="14"/>
  <c r="G33" i="14"/>
  <c r="H33" i="14" s="1"/>
  <c r="G35" i="14"/>
  <c r="H35" i="14" s="1"/>
  <c r="H34" i="14"/>
  <c r="H36" i="14"/>
  <c r="I16" i="14"/>
  <c r="J16" i="14"/>
  <c r="J27" i="14"/>
  <c r="I27" i="14"/>
  <c r="I10" i="14" l="1"/>
  <c r="J10" i="14"/>
  <c r="Q9" i="14" s="1"/>
  <c r="R9" i="14" s="1"/>
  <c r="J2" i="14"/>
  <c r="I2" i="14"/>
  <c r="N4" i="14" s="1"/>
  <c r="O4" i="14" s="1"/>
  <c r="J61" i="14"/>
  <c r="I61" i="14"/>
  <c r="J55" i="14"/>
  <c r="I55" i="14"/>
  <c r="J44" i="14"/>
  <c r="J49" i="14"/>
  <c r="I49" i="14"/>
  <c r="J39" i="14"/>
  <c r="I39" i="14"/>
  <c r="J33" i="14"/>
  <c r="I44" i="14"/>
  <c r="AI9" i="14" s="1"/>
  <c r="I33" i="14"/>
  <c r="Q5" i="14"/>
  <c r="R5" i="14" s="1"/>
  <c r="Q4" i="14"/>
  <c r="R4" i="14" s="1"/>
  <c r="Q8" i="14"/>
  <c r="R8" i="14" s="1"/>
  <c r="Q6" i="14"/>
  <c r="R6" i="14" s="1"/>
  <c r="Q10" i="14"/>
  <c r="R10" i="14" s="1"/>
  <c r="Q7" i="14"/>
  <c r="R7" i="14" s="1"/>
  <c r="Z6" i="14"/>
  <c r="AA6" i="14" s="1"/>
  <c r="Z9" i="14"/>
  <c r="AA9" i="14" s="1"/>
  <c r="Z5" i="14"/>
  <c r="AA5" i="14" s="1"/>
  <c r="Z4" i="14"/>
  <c r="AA4" i="14" s="1"/>
  <c r="Z10" i="14"/>
  <c r="AA10" i="14" s="1"/>
  <c r="Z7" i="14"/>
  <c r="AA7" i="14" s="1"/>
  <c r="Z8" i="14"/>
  <c r="AA8" i="14" s="1"/>
  <c r="N5" i="14"/>
  <c r="O5" i="14" s="1"/>
  <c r="W10" i="14"/>
  <c r="X10" i="14" s="1"/>
  <c r="W7" i="14"/>
  <c r="X7" i="14" s="1"/>
  <c r="W6" i="14"/>
  <c r="X6" i="14" s="1"/>
  <c r="W8" i="14"/>
  <c r="X8" i="14" s="1"/>
  <c r="W9" i="14"/>
  <c r="X9" i="14" s="1"/>
  <c r="W5" i="14"/>
  <c r="X5" i="14" s="1"/>
  <c r="W4" i="14"/>
  <c r="X4" i="14" s="1"/>
  <c r="T8" i="14"/>
  <c r="U8" i="14" s="1"/>
  <c r="T7" i="14"/>
  <c r="U7" i="14" s="1"/>
  <c r="T10" i="14"/>
  <c r="U10" i="14" s="1"/>
  <c r="T9" i="14"/>
  <c r="U9" i="14" s="1"/>
  <c r="T5" i="14"/>
  <c r="U5" i="14" s="1"/>
  <c r="T4" i="14"/>
  <c r="U4" i="14" s="1"/>
  <c r="T6" i="14"/>
  <c r="U6" i="14" s="1"/>
  <c r="N8" i="14" l="1"/>
  <c r="O8" i="14" s="1"/>
  <c r="N9" i="14"/>
  <c r="O9" i="14" s="1"/>
  <c r="N7" i="14"/>
  <c r="O7" i="14" s="1"/>
  <c r="N6" i="14"/>
  <c r="O6" i="14" s="1"/>
  <c r="N10" i="14"/>
  <c r="O10" i="14" s="1"/>
  <c r="AF9" i="14"/>
  <c r="AG9" i="14" s="1"/>
  <c r="AI5" i="14"/>
  <c r="AI4" i="14"/>
  <c r="AJ4" i="14" s="1"/>
  <c r="AR5" i="14"/>
  <c r="AS5" i="14" s="1"/>
  <c r="AR9" i="14"/>
  <c r="AS9" i="14" s="1"/>
  <c r="AR6" i="14"/>
  <c r="AS6" i="14" s="1"/>
  <c r="AR10" i="14"/>
  <c r="AS10" i="14" s="1"/>
  <c r="AR7" i="14"/>
  <c r="AS7" i="14" s="1"/>
  <c r="AR4" i="14"/>
  <c r="AS4" i="14" s="1"/>
  <c r="AR8" i="14"/>
  <c r="AS8" i="14" s="1"/>
  <c r="AO7" i="14"/>
  <c r="AP7" i="14" s="1"/>
  <c r="AO4" i="14"/>
  <c r="AP4" i="14" s="1"/>
  <c r="AO8" i="14"/>
  <c r="AP8" i="14" s="1"/>
  <c r="AO5" i="14"/>
  <c r="AP5" i="14" s="1"/>
  <c r="AO9" i="14"/>
  <c r="AP9" i="14" s="1"/>
  <c r="AO6" i="14"/>
  <c r="AP6" i="14" s="1"/>
  <c r="AO10" i="14"/>
  <c r="AP10" i="14" s="1"/>
  <c r="AI7" i="14"/>
  <c r="AJ7" i="14" s="1"/>
  <c r="AF7" i="14"/>
  <c r="AI8" i="14"/>
  <c r="AJ8" i="14" s="1"/>
  <c r="AI6" i="14"/>
  <c r="AJ6" i="14" s="1"/>
  <c r="AI10" i="14"/>
  <c r="AJ10" i="14" s="1"/>
  <c r="AF4" i="14"/>
  <c r="AG4" i="14" s="1"/>
  <c r="AF8" i="14"/>
  <c r="AG8" i="14" s="1"/>
  <c r="AF6" i="14"/>
  <c r="AG6" i="14" s="1"/>
  <c r="AL8" i="14"/>
  <c r="AM8" i="14" s="1"/>
  <c r="AL10" i="14"/>
  <c r="AM10" i="14" s="1"/>
  <c r="AL7" i="14"/>
  <c r="AM7" i="14" s="1"/>
  <c r="AL5" i="14"/>
  <c r="AM5" i="14" s="1"/>
  <c r="AL9" i="14"/>
  <c r="AM9" i="14" s="1"/>
  <c r="AL6" i="14"/>
  <c r="AM6" i="14" s="1"/>
  <c r="AL4" i="14"/>
  <c r="AM4" i="14" s="1"/>
  <c r="AF5" i="14"/>
  <c r="AG5" i="14" s="1"/>
  <c r="AF10" i="14"/>
  <c r="AG10" i="14" s="1"/>
  <c r="AJ9" i="14"/>
  <c r="AC6" i="14"/>
  <c r="AD6" i="14" s="1"/>
  <c r="AC10" i="14"/>
  <c r="AD10" i="14" s="1"/>
  <c r="AC8" i="14"/>
  <c r="AD8" i="14" s="1"/>
  <c r="AC5" i="14"/>
  <c r="AD5" i="14" s="1"/>
  <c r="AC9" i="14"/>
  <c r="AD9" i="14" s="1"/>
  <c r="AC7" i="14"/>
  <c r="AD7" i="14" s="1"/>
  <c r="AC4" i="14"/>
  <c r="AD4" i="14" s="1"/>
  <c r="AG7" i="14"/>
  <c r="AJ5" i="14"/>
  <c r="H60" i="12" l="1"/>
  <c r="H61" i="12"/>
  <c r="F58" i="12"/>
  <c r="F59" i="12" l="1"/>
  <c r="F27" i="12"/>
  <c r="H31" i="12"/>
  <c r="F23" i="12"/>
  <c r="H39" i="12"/>
  <c r="F39" i="12"/>
  <c r="H47" i="12"/>
  <c r="F43" i="12"/>
  <c r="H23" i="12"/>
  <c r="H30" i="12"/>
  <c r="H38" i="12"/>
  <c r="F31" i="12"/>
  <c r="F47" i="12"/>
  <c r="H26" i="12"/>
  <c r="H34" i="12"/>
  <c r="H42" i="12"/>
  <c r="H50" i="12"/>
  <c r="H58" i="12"/>
  <c r="H22" i="12"/>
  <c r="H46" i="12"/>
  <c r="F35" i="12"/>
  <c r="F51" i="12"/>
  <c r="H27" i="12"/>
  <c r="H35" i="12"/>
  <c r="H43" i="12"/>
  <c r="H51" i="12"/>
  <c r="H59" i="12"/>
  <c r="F24" i="12"/>
  <c r="F28" i="12"/>
  <c r="F32" i="12"/>
  <c r="F36" i="12"/>
  <c r="F40" i="12"/>
  <c r="F44" i="12"/>
  <c r="F48" i="12"/>
  <c r="F52" i="12"/>
  <c r="F60" i="12"/>
  <c r="F25" i="12"/>
  <c r="F29" i="12"/>
  <c r="F33" i="12"/>
  <c r="F37" i="12"/>
  <c r="F41" i="12"/>
  <c r="F45" i="12"/>
  <c r="F49" i="12"/>
  <c r="F53" i="12"/>
  <c r="F61" i="12"/>
  <c r="H24" i="12"/>
  <c r="H28" i="12"/>
  <c r="H32" i="12"/>
  <c r="H36" i="12"/>
  <c r="H40" i="12"/>
  <c r="H44" i="12"/>
  <c r="H48" i="12"/>
  <c r="H52" i="12"/>
  <c r="F22" i="12"/>
  <c r="F26" i="12"/>
  <c r="F30" i="12"/>
  <c r="F34" i="12"/>
  <c r="F38" i="12"/>
  <c r="F42" i="12"/>
  <c r="F46" i="12"/>
  <c r="F50" i="12"/>
  <c r="H25" i="12"/>
  <c r="H29" i="12"/>
  <c r="H33" i="12"/>
  <c r="H37" i="12"/>
  <c r="H41" i="12"/>
  <c r="H45" i="12"/>
  <c r="H49" i="12"/>
  <c r="H53" i="12"/>
  <c r="H57" i="12"/>
</calcChain>
</file>

<file path=xl/sharedStrings.xml><?xml version="1.0" encoding="utf-8"?>
<sst xmlns="http://schemas.openxmlformats.org/spreadsheetml/2006/main" count="3678" uniqueCount="185">
  <si>
    <t>#sys_sample_code</t>
  </si>
  <si>
    <t>lab_anl_method_name</t>
  </si>
  <si>
    <t>analysis_date</t>
  </si>
  <si>
    <t>analysis_time</t>
  </si>
  <si>
    <t>total_or_dissolved</t>
  </si>
  <si>
    <t>COLUMN_NUMBER</t>
  </si>
  <si>
    <t>test_type</t>
  </si>
  <si>
    <t>cas_rn</t>
  </si>
  <si>
    <t>chemical_name</t>
  </si>
  <si>
    <t>result_value</t>
  </si>
  <si>
    <t>result_error_delta</t>
  </si>
  <si>
    <t>result_type_code</t>
  </si>
  <si>
    <t>REPORTABLE_RESULT</t>
  </si>
  <si>
    <t>DETECT_FLAG</t>
  </si>
  <si>
    <t>lab_qualifiers</t>
  </si>
  <si>
    <t>ORGANIC_YN</t>
  </si>
  <si>
    <t>method_detection_limit</t>
  </si>
  <si>
    <t>reporting_detection_limit</t>
  </si>
  <si>
    <t>quantitation_limit</t>
  </si>
  <si>
    <t>result_unit</t>
  </si>
  <si>
    <t>detection_limit_unit</t>
  </si>
  <si>
    <t>tic_retention_time</t>
  </si>
  <si>
    <t>result_comment</t>
  </si>
  <si>
    <t>qc_original_conc</t>
  </si>
  <si>
    <t>qc_spike_added</t>
  </si>
  <si>
    <t>qc_spike_measured</t>
  </si>
  <si>
    <t>qc_spike_recovery</t>
  </si>
  <si>
    <t>qc_dup_original_conc</t>
  </si>
  <si>
    <t>qc_dup_spike_added</t>
  </si>
  <si>
    <t>qc_dup_spike_measured</t>
  </si>
  <si>
    <t>qc_dup_spike_recovery</t>
  </si>
  <si>
    <t>qc_rpd</t>
  </si>
  <si>
    <t>qc_spike_lcl</t>
  </si>
  <si>
    <t>qc_spike_ucl</t>
  </si>
  <si>
    <t>qc_rpd_cl</t>
  </si>
  <si>
    <t>qc_spike_status</t>
  </si>
  <si>
    <t>qc_dup_spike_status</t>
  </si>
  <si>
    <t>qc_rpd_status</t>
  </si>
  <si>
    <t>LDW18-PWPS-A01</t>
  </si>
  <si>
    <t>AXYS MLA-021 Rev 12</t>
  </si>
  <si>
    <t>1C</t>
  </si>
  <si>
    <t>INITIAL</t>
  </si>
  <si>
    <t>1189955-53-0</t>
  </si>
  <si>
    <t>13C6-Phenanthrene</t>
  </si>
  <si>
    <t>TRG</t>
  </si>
  <si>
    <t>Yes</t>
  </si>
  <si>
    <t>Y</t>
  </si>
  <si>
    <t>206-44-0_D10</t>
  </si>
  <si>
    <t>Fluoranthene d-10</t>
  </si>
  <si>
    <t>13C6-218-01-9</t>
  </si>
  <si>
    <t>13C6-Chrysene</t>
  </si>
  <si>
    <t>362044-56-2</t>
  </si>
  <si>
    <t>13C6-Indeno(123cd)pyrene</t>
  </si>
  <si>
    <t>56-55-3</t>
  </si>
  <si>
    <t>Benz[a]anthracene</t>
  </si>
  <si>
    <t>218-01-9</t>
  </si>
  <si>
    <t>Chrysene</t>
  </si>
  <si>
    <t>205-99-2</t>
  </si>
  <si>
    <t>Benzo[b]fluoranthene</t>
  </si>
  <si>
    <t>205823/207089</t>
  </si>
  <si>
    <t>Benzo[j,k]fluoranthenes</t>
  </si>
  <si>
    <t>50-32-8</t>
  </si>
  <si>
    <t>Benzo[a]pyrene</t>
  </si>
  <si>
    <t>53-70-3</t>
  </si>
  <si>
    <t>Dibenz[a,h]anthracene</t>
  </si>
  <si>
    <t>193-39-5</t>
  </si>
  <si>
    <t>Indeno[1,2,3-cd]pyrene</t>
  </si>
  <si>
    <t>LDW18-PWPS-A02</t>
  </si>
  <si>
    <t>J</t>
  </si>
  <si>
    <t>N</t>
  </si>
  <si>
    <t>U</t>
  </si>
  <si>
    <t>LDW18-PWPS-A04</t>
  </si>
  <si>
    <t>LDW18-PWPS-A06</t>
  </si>
  <si>
    <t>LDW18-PWPS-A07</t>
  </si>
  <si>
    <t>LDW18-PWPS-A08</t>
  </si>
  <si>
    <t>LDW18-PWPS-A10</t>
  </si>
  <si>
    <t>LDW18-PWPS-A11</t>
  </si>
  <si>
    <t>LDW18-PWPS-A17</t>
  </si>
  <si>
    <t>LDW18-PWPS-A18</t>
  </si>
  <si>
    <t>PAH Day Zero #1</t>
  </si>
  <si>
    <t>PAH Day Zero #2</t>
  </si>
  <si>
    <t>PAH Day Zero #3</t>
  </si>
  <si>
    <t>Percent Depletion</t>
  </si>
  <si>
    <t>Frac PRC Loss</t>
  </si>
  <si>
    <t>PAH</t>
  </si>
  <si>
    <t>Fractional Equilibrium calculated using PRC calculator for Passive Sampling in Sediments</t>
  </si>
  <si>
    <t>From Clam QAPP</t>
  </si>
  <si>
    <t xml:space="preserve"> </t>
  </si>
  <si>
    <t>Feq</t>
  </si>
  <si>
    <t>Cfree</t>
  </si>
  <si>
    <t>log KPEW (LW/kgPE)</t>
  </si>
  <si>
    <t>Project:</t>
  </si>
  <si>
    <t>CF1141 0501</t>
  </si>
  <si>
    <t>Purpose:</t>
  </si>
  <si>
    <t>Notes:</t>
  </si>
  <si>
    <t>PRC depletion = [(average from Day 1,2,3) - Sample PRC Result]/(Average from Day 1,2,3)</t>
  </si>
  <si>
    <t>Frac PRC loss = 1 - (Sample PRC Result/Average from Day 1,2,3)</t>
  </si>
  <si>
    <t>Worksheets:</t>
  </si>
  <si>
    <t>Name</t>
  </si>
  <si>
    <t>Description</t>
  </si>
  <si>
    <t>PRC Depletion</t>
  </si>
  <si>
    <t>PRC depletion calculations</t>
  </si>
  <si>
    <t>History:</t>
  </si>
  <si>
    <t>Date</t>
  </si>
  <si>
    <t>Remarks</t>
  </si>
  <si>
    <t>G. Esler imports source data</t>
  </si>
  <si>
    <t>QA:</t>
  </si>
  <si>
    <t>Worksheet</t>
  </si>
  <si>
    <t>QA steps taken</t>
  </si>
  <si>
    <t>Findings</t>
  </si>
  <si>
    <t>QA completed by</t>
  </si>
  <si>
    <t>Date of QA</t>
  </si>
  <si>
    <t>Corrected? (Initials)</t>
  </si>
  <si>
    <t>2nd round - QA steps taken</t>
  </si>
  <si>
    <t>2nd round - Findings</t>
  </si>
  <si>
    <t>2nd QA completed by</t>
  </si>
  <si>
    <t>Corrected?</t>
  </si>
  <si>
    <t>Verify Feq pulled in correctly from Feq tab</t>
  </si>
  <si>
    <t>Verify log KPEW (LW/kgPE) pulled in correctly from QAPP PAH Kow tab.</t>
  </si>
  <si>
    <t>PRC depletion</t>
  </si>
  <si>
    <t>Copied from Clam QAPP</t>
  </si>
  <si>
    <t>QAPP PAH Kow</t>
  </si>
  <si>
    <t>Cfree = (PAH conc x1000/Feq)/(10^logKpew)</t>
  </si>
  <si>
    <t>Calculation Cfree</t>
  </si>
  <si>
    <t>Verify Cfree calculations = (PAH conc x 1000/Feq)/(10^log KPEW (LW/kgPE))</t>
  </si>
  <si>
    <t>LDW AOC3 PW cPAH Passive Sampler Event 2 - prelim results</t>
  </si>
  <si>
    <t>validated_value</t>
  </si>
  <si>
    <t>validator_qualifiers</t>
  </si>
  <si>
    <t>validation_change_reason</t>
  </si>
  <si>
    <t>validation_level</t>
  </si>
  <si>
    <t>validator_notes</t>
  </si>
  <si>
    <t>ug/kg</t>
  </si>
  <si>
    <t>D</t>
  </si>
  <si>
    <t>LDW18-PWPS-A07Dup</t>
  </si>
  <si>
    <t>PS cPAHs</t>
  </si>
  <si>
    <t>Porewater PRC calculations December 2018 data</t>
  </si>
  <si>
    <t>Mean</t>
  </si>
  <si>
    <t>Standard Deviation</t>
  </si>
  <si>
    <t>log10 KOW</t>
  </si>
  <si>
    <t>PRC Initial (pg/g)</t>
  </si>
  <si>
    <t>PRC Final (pg/g)</t>
  </si>
  <si>
    <t>PRC(Initial)/PRC(Final)</t>
  </si>
  <si>
    <t>Deployment time (days)</t>
  </si>
  <si>
    <t>ke (day-1)</t>
  </si>
  <si>
    <t>log10 ke</t>
  </si>
  <si>
    <t>Slope</t>
  </si>
  <si>
    <t>Intercept</t>
  </si>
  <si>
    <t>log10 kow</t>
  </si>
  <si>
    <t xml:space="preserve">Initial (ng/g) </t>
  </si>
  <si>
    <t>PRC Final (ng/g)</t>
  </si>
  <si>
    <t xml:space="preserve"> LDW18-PWPS-A02</t>
  </si>
  <si>
    <t xml:space="preserve"> LDW18-PWPS-A04</t>
  </si>
  <si>
    <t xml:space="preserve"> LDW18-PWPS-A06</t>
  </si>
  <si>
    <t xml:space="preserve"> LDW18-PWPS-A07</t>
  </si>
  <si>
    <t xml:space="preserve"> LDW18-PWPS-A07Dup</t>
  </si>
  <si>
    <t xml:space="preserve"> LDW18-PWPS-A08</t>
  </si>
  <si>
    <t xml:space="preserve">Used First Order method using all PRC loss values in PRC Correc worksheet calculations.   No PAH has a Kow ≤ 4.50 (Phenanthrene). </t>
  </si>
  <si>
    <t>First Order Method (For samples A04, A08, A10 negative PRC depletions (indenopyrene) not included in calculations</t>
  </si>
  <si>
    <t xml:space="preserve"> Notes</t>
  </si>
  <si>
    <t xml:space="preserve">Cfree </t>
  </si>
  <si>
    <t>PRC Correction</t>
  </si>
  <si>
    <t>Feqs calculated from Upal Ghosh First Order calculations</t>
  </si>
  <si>
    <t>Upal Ghosh First Order calculations</t>
  </si>
  <si>
    <t>Verify PRC mean and std dev of PRCs for PCB Day Zero #1, PCB Day Zero #2, and PCB Day Zero #3</t>
  </si>
  <si>
    <t>Verify percent depletion calculations and Frac PRC Loss calculations for the samples and that the results are equal. (spot check 10%)</t>
  </si>
  <si>
    <t>Verify PRC data pulled in correctly from PS cPAHs (Values for NDs changed to 0). PRC data highlighted on source table.</t>
  </si>
  <si>
    <t xml:space="preserve">PRC Correc </t>
  </si>
  <si>
    <t>Verify PRC initial is mean of PRCs from PRC depletetion worksheet.</t>
  </si>
  <si>
    <t>Verify PRC Final concentrations for each sample from PRC depletion worksheet</t>
  </si>
  <si>
    <t>Verify ke (day-1), log10 ke, slope, intercept calculations for each sample</t>
  </si>
  <si>
    <t>Verify ke (day-1) and Feq factor calculations.</t>
  </si>
  <si>
    <t>Verify Kow for PRCs pulled in correctly from QAPP PAH Kow worksheet</t>
  </si>
  <si>
    <t>Verify PRC(Initial)/PRC(Final) calculation  for each sample and PAH</t>
  </si>
  <si>
    <t>Verify results, result_unit, detect-flag, lab qualifiers pulled in correctly from PS cPAHs worksheet</t>
  </si>
  <si>
    <t>Verify Feq pulled in correctly from PRC Correction worksheet</t>
  </si>
  <si>
    <t>Used First Order method using all PRC loss values in PRC Correc worksheet calculations, except excluded Indeno(123cd)pyrene PRC from calculations.   No PAH has a Kow ≤ 4.50 (Phenanthrene).   Excluded Indeno(123cd)pyrene PRC from calculations.</t>
  </si>
  <si>
    <t>Verify units</t>
  </si>
  <si>
    <t>No issues found.</t>
  </si>
  <si>
    <t>MTD</t>
  </si>
  <si>
    <t>Units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</si>
  <si>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</si>
  <si>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PassiveSampler_cPAHs_toIntegral.xlsx</t>
  </si>
  <si>
    <t>Verify copied correctly from source file:  PassiveSampler_cPAHs_toIntegral.xlsx</t>
  </si>
  <si>
    <t>Source data</t>
  </si>
  <si>
    <t>LDW AOC3 PW cPAH Passive Sampler Event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</si>
</sst>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sz val="8.25"/>
      <name val="Microsoft Sans Serif"/>
      <family val="2"/>
    </font>
    <font>
      <sz val="10"/>
      <color theme="1"/>
      <name val="Arial"/>
      <family val="2"/>
    </font>
    <font>
      <sz val="10"/>
      <name val="Geneva"/>
    </font>
    <font>
      <sz val="10"/>
      <color rgb="FF00B050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Palatino Linotype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3" fillId="0" borderId="0">
      <protection locked="0"/>
    </xf>
    <xf numFmtId="0" fontId="28" fillId="0" borderId="0"/>
    <xf numFmtId="0" fontId="30" fillId="0" borderId="0">
      <alignment vertical="top"/>
    </xf>
    <xf numFmtId="0" fontId="31" fillId="0" borderId="0" applyNumberFormat="0" applyFill="0" applyBorder="0" applyAlignment="0" applyProtection="0"/>
  </cellStyleXfs>
  <cellXfs count="130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3" borderId="0" xfId="0" applyFill="1"/>
    <xf numFmtId="0" fontId="16" fillId="0" borderId="0" xfId="0" applyFont="1"/>
    <xf numFmtId="0" fontId="0" fillId="0" borderId="0" xfId="0" applyFill="1"/>
    <xf numFmtId="164" fontId="0" fillId="0" borderId="0" xfId="0" applyNumberFormat="1" applyFill="1"/>
    <xf numFmtId="0" fontId="18" fillId="0" borderId="10" xfId="0" applyFont="1" applyBorder="1" applyAlignment="1">
      <alignment horizontal="center"/>
    </xf>
    <xf numFmtId="0" fontId="0" fillId="34" borderId="0" xfId="0" applyFill="1"/>
    <xf numFmtId="164" fontId="0" fillId="34" borderId="0" xfId="0" applyNumberFormat="1" applyFill="1"/>
    <xf numFmtId="0" fontId="20" fillId="0" borderId="0" xfId="42" applyFont="1" applyAlignment="1">
      <alignment horizontal="right" vertical="center"/>
    </xf>
    <xf numFmtId="0" fontId="19" fillId="0" borderId="0" xfId="42" applyFont="1" applyAlignment="1">
      <alignment vertical="center"/>
    </xf>
    <xf numFmtId="0" fontId="21" fillId="0" borderId="0" xfId="0" applyFont="1"/>
    <xf numFmtId="0" fontId="20" fillId="0" borderId="0" xfId="42" applyFont="1" applyAlignment="1">
      <alignment horizontal="right" vertical="center" wrapText="1"/>
    </xf>
    <xf numFmtId="0" fontId="19" fillId="0" borderId="0" xfId="42" applyFont="1" applyAlignment="1">
      <alignment vertical="center" wrapText="1"/>
    </xf>
    <xf numFmtId="0" fontId="22" fillId="0" borderId="0" xfId="42" applyFont="1" applyFill="1" applyAlignment="1">
      <alignment horizontal="left" vertical="center"/>
    </xf>
    <xf numFmtId="0" fontId="24" fillId="0" borderId="0" xfId="43" applyFont="1" applyAlignment="1" applyProtection="1">
      <alignment vertical="center"/>
    </xf>
    <xf numFmtId="0" fontId="22" fillId="0" borderId="0" xfId="42" applyFont="1" applyFill="1" applyAlignment="1">
      <alignment horizontal="left" vertical="center" wrapText="1"/>
    </xf>
    <xf numFmtId="0" fontId="19" fillId="0" borderId="11" xfId="42" applyFont="1" applyBorder="1" applyAlignment="1">
      <alignment horizontal="left" vertical="center"/>
    </xf>
    <xf numFmtId="0" fontId="19" fillId="0" borderId="11" xfId="42" applyFont="1" applyBorder="1" applyAlignment="1">
      <alignment vertical="center" wrapText="1"/>
    </xf>
    <xf numFmtId="0" fontId="21" fillId="0" borderId="11" xfId="0" applyFont="1" applyBorder="1"/>
    <xf numFmtId="0" fontId="19" fillId="0" borderId="12" xfId="42" applyFont="1" applyBorder="1" applyAlignment="1">
      <alignment horizontal="left" vertical="center"/>
    </xf>
    <xf numFmtId="0" fontId="19" fillId="0" borderId="0" xfId="42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wrapText="1"/>
    </xf>
    <xf numFmtId="0" fontId="19" fillId="0" borderId="12" xfId="42" applyFont="1" applyFill="1" applyBorder="1" applyAlignment="1">
      <alignment horizontal="left" vertical="center" wrapText="1"/>
    </xf>
    <xf numFmtId="0" fontId="19" fillId="0" borderId="12" xfId="42" applyFont="1" applyFill="1" applyBorder="1" applyAlignment="1">
      <alignment horizontal="left" vertical="center"/>
    </xf>
    <xf numFmtId="0" fontId="19" fillId="0" borderId="0" xfId="42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0" xfId="42" applyFont="1" applyBorder="1" applyAlignment="1">
      <alignment vertical="center" wrapText="1"/>
    </xf>
    <xf numFmtId="0" fontId="21" fillId="0" borderId="0" xfId="0" applyFont="1" applyBorder="1"/>
    <xf numFmtId="0" fontId="19" fillId="0" borderId="0" xfId="42" applyFont="1" applyAlignment="1">
      <alignment horizontal="center" vertical="center"/>
    </xf>
    <xf numFmtId="14" fontId="19" fillId="0" borderId="0" xfId="42" applyNumberFormat="1" applyFont="1" applyBorder="1" applyAlignment="1">
      <alignment horizontal="left" vertical="center"/>
    </xf>
    <xf numFmtId="0" fontId="20" fillId="0" borderId="0" xfId="42" applyFont="1" applyAlignment="1">
      <alignment horizontal="right" wrapText="1"/>
    </xf>
    <xf numFmtId="0" fontId="19" fillId="0" borderId="11" xfId="42" applyFont="1" applyBorder="1" applyAlignment="1">
      <alignment wrapText="1"/>
    </xf>
    <xf numFmtId="0" fontId="19" fillId="0" borderId="11" xfId="42" applyFont="1" applyBorder="1" applyAlignment="1">
      <alignment horizontal="center" wrapText="1"/>
    </xf>
    <xf numFmtId="0" fontId="19" fillId="0" borderId="11" xfId="42" applyFont="1" applyFill="1" applyBorder="1" applyAlignment="1">
      <alignment horizontal="center" wrapText="1"/>
    </xf>
    <xf numFmtId="0" fontId="19" fillId="0" borderId="11" xfId="42" applyFont="1" applyFill="1" applyBorder="1" applyAlignment="1">
      <alignment wrapText="1"/>
    </xf>
    <xf numFmtId="0" fontId="24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0" fontId="25" fillId="0" borderId="10" xfId="0" quotePrefix="1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19" fillId="0" borderId="10" xfId="42" applyFont="1" applyBorder="1" applyAlignment="1">
      <alignment wrapText="1"/>
    </xf>
    <xf numFmtId="0" fontId="19" fillId="0" borderId="10" xfId="42" applyFont="1" applyBorder="1" applyAlignment="1">
      <alignment horizontal="center" wrapText="1"/>
    </xf>
    <xf numFmtId="0" fontId="19" fillId="0" borderId="10" xfId="42" applyFont="1" applyFill="1" applyBorder="1" applyAlignment="1">
      <alignment horizontal="center" wrapText="1"/>
    </xf>
    <xf numFmtId="0" fontId="21" fillId="0" borderId="10" xfId="0" applyFont="1" applyBorder="1"/>
    <xf numFmtId="0" fontId="19" fillId="0" borderId="12" xfId="42" applyFont="1" applyBorder="1" applyAlignment="1">
      <alignment wrapText="1"/>
    </xf>
    <xf numFmtId="0" fontId="19" fillId="0" borderId="10" xfId="42" applyFont="1" applyFill="1" applyBorder="1" applyAlignment="1">
      <alignment wrapText="1"/>
    </xf>
    <xf numFmtId="0" fontId="24" fillId="0" borderId="12" xfId="0" quotePrefix="1" applyFont="1" applyBorder="1" applyAlignment="1">
      <alignment vertical="center" wrapText="1"/>
    </xf>
    <xf numFmtId="0" fontId="25" fillId="0" borderId="10" xfId="0" quotePrefix="1" applyFont="1" applyBorder="1" applyAlignment="1">
      <alignment vertical="center" wrapText="1"/>
    </xf>
    <xf numFmtId="49" fontId="16" fillId="0" borderId="0" xfId="0" applyNumberFormat="1" applyFont="1"/>
    <xf numFmtId="0" fontId="0" fillId="35" borderId="0" xfId="0" applyFill="1"/>
    <xf numFmtId="0" fontId="0" fillId="36" borderId="0" xfId="0" applyFill="1"/>
    <xf numFmtId="1" fontId="0" fillId="0" borderId="0" xfId="0" applyNumberFormat="1"/>
    <xf numFmtId="164" fontId="0" fillId="0" borderId="0" xfId="0" applyNumberFormat="1"/>
    <xf numFmtId="164" fontId="0" fillId="37" borderId="0" xfId="0" applyNumberFormat="1" applyFill="1"/>
    <xf numFmtId="0" fontId="16" fillId="0" borderId="10" xfId="0" applyFont="1" applyFill="1" applyBorder="1" applyAlignment="1">
      <alignment horizontal="center"/>
    </xf>
    <xf numFmtId="0" fontId="0" fillId="37" borderId="0" xfId="0" applyFill="1"/>
    <xf numFmtId="0" fontId="16" fillId="38" borderId="15" xfId="0" applyFont="1" applyFill="1" applyBorder="1" applyAlignment="1">
      <alignment horizontal="center" vertical="center"/>
    </xf>
    <xf numFmtId="0" fontId="16" fillId="38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44" quotePrefix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horizontal="center" vertical="center"/>
    </xf>
    <xf numFmtId="2" fontId="29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9" fillId="0" borderId="0" xfId="45" applyFont="1" applyFill="1" applyBorder="1" applyAlignment="1">
      <alignment horizontal="center" vertical="center"/>
    </xf>
    <xf numFmtId="0" fontId="19" fillId="0" borderId="10" xfId="45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2" fontId="0" fillId="33" borderId="0" xfId="0" applyNumberFormat="1" applyFill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2" fontId="0" fillId="33" borderId="15" xfId="0" applyNumberFormat="1" applyFill="1" applyBorder="1" applyAlignment="1">
      <alignment horizontal="center" vertical="center"/>
    </xf>
    <xf numFmtId="1" fontId="0" fillId="33" borderId="15" xfId="0" applyNumberFormat="1" applyFill="1" applyBorder="1" applyAlignment="1">
      <alignment horizontal="center" vertical="center"/>
    </xf>
    <xf numFmtId="165" fontId="29" fillId="33" borderId="0" xfId="0" applyNumberFormat="1" applyFont="1" applyFill="1" applyAlignment="1">
      <alignment horizontal="center" vertical="center"/>
    </xf>
    <xf numFmtId="0" fontId="19" fillId="33" borderId="0" xfId="44" quotePrefix="1" applyFont="1" applyFill="1" applyBorder="1" applyAlignment="1">
      <alignment horizontal="center" vertical="center"/>
    </xf>
    <xf numFmtId="2" fontId="29" fillId="33" borderId="0" xfId="0" applyNumberFormat="1" applyFont="1" applyFill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2" fontId="0" fillId="39" borderId="15" xfId="0" applyNumberFormat="1" applyFill="1" applyBorder="1" applyAlignment="1">
      <alignment horizontal="center" vertical="center"/>
    </xf>
    <xf numFmtId="1" fontId="0" fillId="39" borderId="15" xfId="0" applyNumberFormat="1" applyFill="1" applyBorder="1" applyAlignment="1">
      <alignment horizontal="center" vertical="center"/>
    </xf>
    <xf numFmtId="164" fontId="0" fillId="39" borderId="0" xfId="0" applyNumberFormat="1" applyFill="1"/>
    <xf numFmtId="0" fontId="19" fillId="0" borderId="0" xfId="42" applyFont="1" applyFill="1" applyBorder="1" applyAlignment="1">
      <alignment horizontal="left" vertical="center"/>
    </xf>
    <xf numFmtId="0" fontId="24" fillId="0" borderId="12" xfId="0" applyFont="1" applyBorder="1" applyAlignment="1">
      <alignment horizontal="left" vertical="center" wrapText="1"/>
    </xf>
    <xf numFmtId="0" fontId="19" fillId="0" borderId="0" xfId="42" applyFont="1" applyBorder="1" applyAlignment="1">
      <alignment horizontal="left" vertical="center"/>
    </xf>
    <xf numFmtId="0" fontId="19" fillId="34" borderId="10" xfId="42" applyFont="1" applyFill="1" applyBorder="1" applyAlignment="1">
      <alignment wrapText="1"/>
    </xf>
    <xf numFmtId="0" fontId="24" fillId="34" borderId="12" xfId="0" applyFont="1" applyFill="1" applyBorder="1" applyAlignment="1">
      <alignment vertical="center" wrapText="1"/>
    </xf>
    <xf numFmtId="0" fontId="24" fillId="34" borderId="10" xfId="0" applyFont="1" applyFill="1" applyBorder="1" applyAlignment="1">
      <alignment vertical="center" wrapText="1"/>
    </xf>
    <xf numFmtId="0" fontId="19" fillId="34" borderId="12" xfId="42" applyFont="1" applyFill="1" applyBorder="1" applyAlignment="1">
      <alignment horizontal="left" vertical="center"/>
    </xf>
    <xf numFmtId="0" fontId="31" fillId="0" borderId="0" xfId="46" applyBorder="1"/>
    <xf numFmtId="0" fontId="22" fillId="0" borderId="0" xfId="42" applyFont="1" applyFill="1" applyAlignment="1">
      <alignment horizontal="left" vertical="center"/>
    </xf>
    <xf numFmtId="0" fontId="19" fillId="0" borderId="10" xfId="42" applyFont="1" applyBorder="1" applyAlignment="1">
      <alignment vertical="center" wrapText="1"/>
    </xf>
    <xf numFmtId="0" fontId="19" fillId="0" borderId="10" xfId="42" applyFont="1" applyBorder="1" applyAlignment="1">
      <alignment horizontal="center" vertical="center" wrapText="1"/>
    </xf>
    <xf numFmtId="14" fontId="19" fillId="0" borderId="10" xfId="4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1" borderId="10" xfId="0" applyFill="1" applyBorder="1"/>
    <xf numFmtId="0" fontId="16" fillId="0" borderId="10" xfId="0" applyFont="1" applyBorder="1"/>
    <xf numFmtId="0" fontId="16" fillId="41" borderId="10" xfId="0" applyFont="1" applyFill="1" applyBorder="1"/>
    <xf numFmtId="0" fontId="16" fillId="33" borderId="0" xfId="0" applyFont="1" applyFill="1"/>
    <xf numFmtId="0" fontId="16" fillId="35" borderId="0" xfId="0" applyFont="1" applyFill="1"/>
    <xf numFmtId="0" fontId="16" fillId="40" borderId="0" xfId="0" applyFont="1" applyFill="1"/>
    <xf numFmtId="0" fontId="16" fillId="40" borderId="0" xfId="0" applyFont="1" applyFill="1" applyAlignment="1">
      <alignment horizontal="center"/>
    </xf>
    <xf numFmtId="0" fontId="0" fillId="34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3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42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4" fillId="0" borderId="12" xfId="0" applyFont="1" applyBorder="1" applyAlignment="1">
      <alignment horizontal="left" vertical="center" wrapText="1"/>
    </xf>
    <xf numFmtId="0" fontId="19" fillId="0" borderId="0" xfId="42" applyFont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19" fillId="0" borderId="14" xfId="42" applyFont="1" applyFill="1" applyBorder="1" applyAlignment="1">
      <alignment horizontal="left" vertical="center"/>
    </xf>
    <xf numFmtId="0" fontId="19" fillId="0" borderId="0" xfId="42" applyFont="1" applyFill="1" applyBorder="1" applyAlignment="1">
      <alignment horizontal="left" vertical="center"/>
    </xf>
    <xf numFmtId="0" fontId="19" fillId="0" borderId="10" xfId="42" applyFont="1" applyFill="1" applyBorder="1" applyAlignment="1">
      <alignment horizontal="left" vertical="center"/>
    </xf>
    <xf numFmtId="0" fontId="19" fillId="34" borderId="0" xfId="42" applyFont="1" applyFill="1" applyBorder="1" applyAlignment="1">
      <alignment horizontal="left" vertical="center" wrapText="1"/>
    </xf>
    <xf numFmtId="0" fontId="19" fillId="34" borderId="10" xfId="42" applyFont="1" applyFill="1" applyBorder="1" applyAlignment="1">
      <alignment horizontal="left" vertical="center" wrapText="1"/>
    </xf>
    <xf numFmtId="0" fontId="19" fillId="0" borderId="0" xfId="42" applyFont="1" applyBorder="1" applyAlignment="1">
      <alignment horizontal="left" vertical="center"/>
    </xf>
    <xf numFmtId="0" fontId="19" fillId="0" borderId="0" xfId="42" applyFont="1" applyBorder="1" applyAlignment="1">
      <alignment horizontal="left" vertical="center" wrapText="1"/>
    </xf>
    <xf numFmtId="0" fontId="19" fillId="34" borderId="14" xfId="42" applyFont="1" applyFill="1" applyBorder="1" applyAlignment="1">
      <alignment horizontal="left" vertical="center"/>
    </xf>
    <xf numFmtId="0" fontId="19" fillId="34" borderId="0" xfId="42" applyFont="1" applyFill="1" applyBorder="1" applyAlignment="1">
      <alignment horizontal="left" vertical="center"/>
    </xf>
    <xf numFmtId="0" fontId="19" fillId="34" borderId="10" xfId="42" applyFont="1" applyFill="1" applyBorder="1" applyAlignment="1">
      <alignment horizontal="left" vertical="center"/>
    </xf>
    <xf numFmtId="0" fontId="19" fillId="34" borderId="14" xfId="42" applyFont="1" applyFill="1" applyBorder="1" applyAlignment="1">
      <alignment horizontal="lef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rmal_EPA - LWG ANALYTE TABLES &amp; LAB MDLs" xfId="44"/>
    <cellStyle name="Normal_InfoTabExample_ExcelWorkbooks" xfId="42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451624190460745"/>
                  <c:y val="-0.138904564012831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indeno'!$B$10:$B$13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indeno'!$H$10:$H$13</c:f>
              <c:numCache>
                <c:formatCode>0.00</c:formatCode>
                <c:ptCount val="4"/>
                <c:pt idx="0">
                  <c:v>-1.3272830338835295</c:v>
                </c:pt>
                <c:pt idx="1">
                  <c:v>-2.4470110295094569</c:v>
                </c:pt>
                <c:pt idx="2">
                  <c:v>-0.77324025537131968</c:v>
                </c:pt>
                <c:pt idx="3">
                  <c:v>-0.93161803275919164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CB-46B5-A0D5-2308EEEA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544480"/>
        <c:axId val="408619744"/>
      </c:scatterChart>
      <c:valAx>
        <c:axId val="407544480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619744"/>
        <c:crosses val="autoZero"/>
        <c:crossBetween val="midCat"/>
      </c:valAx>
      <c:valAx>
        <c:axId val="408619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54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indeno'!$B$55:$B$58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indeno'!$H$55:$H$58</c:f>
              <c:numCache>
                <c:formatCode>0.00</c:formatCode>
                <c:ptCount val="4"/>
                <c:pt idx="0">
                  <c:v>-1.3015086510567131</c:v>
                </c:pt>
                <c:pt idx="1">
                  <c:v>-1.9811721275611485</c:v>
                </c:pt>
                <c:pt idx="2">
                  <c:v>-0.8524498655426086</c:v>
                </c:pt>
                <c:pt idx="3">
                  <c:v>-0.96274542523874129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55-48B8-9D30-A320F557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34440"/>
        <c:axId val="523434832"/>
      </c:scatterChart>
      <c:valAx>
        <c:axId val="523434440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4832"/>
        <c:crosses val="autoZero"/>
        <c:crossBetween val="midCat"/>
      </c:valAx>
      <c:valAx>
        <c:axId val="523434832"/>
        <c:scaling>
          <c:orientation val="minMax"/>
          <c:max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4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indeno'!$B$61:$B$64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indeno'!$H$61:$H$64</c:f>
              <c:numCache>
                <c:formatCode>0.00</c:formatCode>
                <c:ptCount val="4"/>
                <c:pt idx="0">
                  <c:v>-1.2751084908626786</c:v>
                </c:pt>
                <c:pt idx="1">
                  <c:v>-2.018889158799646</c:v>
                </c:pt>
                <c:pt idx="2">
                  <c:v>-0.86037261986810309</c:v>
                </c:pt>
                <c:pt idx="3">
                  <c:v>-0.96475037879843673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7E-4386-B8DA-64705BED6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35616"/>
        <c:axId val="523436008"/>
      </c:scatterChart>
      <c:valAx>
        <c:axId val="523435616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6008"/>
        <c:crosses val="autoZero"/>
        <c:crossBetween val="midCat"/>
      </c:valAx>
      <c:valAx>
        <c:axId val="523436008"/>
        <c:scaling>
          <c:orientation val="minMax"/>
          <c:max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28716602732352E-2"/>
          <c:y val="0.12985504840541814"/>
          <c:w val="0.87307153913453128"/>
          <c:h val="0.82706503649448204"/>
        </c:manualLayout>
      </c:layout>
      <c:scatterChart>
        <c:scatterStyle val="lineMarker"/>
        <c:varyColors val="0"/>
        <c:ser>
          <c:idx val="1"/>
          <c:order val="0"/>
          <c:tx>
            <c:v>A01</c:v>
          </c:tx>
          <c:spPr>
            <a:ln w="2540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 w="25400">
                <a:solidFill>
                  <a:schemeClr val="accent1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indeno'!$B$2:$B$5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indeno'!$H$2:$H$5</c:f>
              <c:numCache>
                <c:formatCode>0.00</c:formatCode>
                <c:ptCount val="4"/>
                <c:pt idx="0">
                  <c:v>-1.3015086510567131</c:v>
                </c:pt>
                <c:pt idx="1">
                  <c:v>-2.2963797933351038</c:v>
                </c:pt>
                <c:pt idx="2">
                  <c:v>-0.91969051588765793</c:v>
                </c:pt>
                <c:pt idx="3">
                  <c:v>-1.1089272458672887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E2-4EB2-A504-3FC88182D20C}"/>
            </c:ext>
          </c:extLst>
        </c:ser>
        <c:ser>
          <c:idx val="2"/>
          <c:order val="1"/>
          <c:tx>
            <c:v>A02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trendline>
            <c:spPr>
              <a:ln w="25400">
                <a:solidFill>
                  <a:schemeClr val="accent2">
                    <a:lumMod val="75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indeno'!$B$10:$B$13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indeno'!$H$10:$H$13</c:f>
              <c:numCache>
                <c:formatCode>0.00</c:formatCode>
                <c:ptCount val="4"/>
                <c:pt idx="0">
                  <c:v>-1.3272830338835295</c:v>
                </c:pt>
                <c:pt idx="1">
                  <c:v>-2.4470110295094569</c:v>
                </c:pt>
                <c:pt idx="2">
                  <c:v>-0.77324025537131968</c:v>
                </c:pt>
                <c:pt idx="3">
                  <c:v>-0.93161803275919164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2-4EB2-A504-3FC88182D20C}"/>
            </c:ext>
          </c:extLst>
        </c:ser>
        <c:ser>
          <c:idx val="4"/>
          <c:order val="2"/>
          <c:tx>
            <c:v>A04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trendline>
            <c:spPr>
              <a:ln w="25400">
                <a:solidFill>
                  <a:schemeClr val="bg1">
                    <a:lumMod val="5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indeno'!$B$16:$B$18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indeno'!$H$16:$H$18</c:f>
              <c:numCache>
                <c:formatCode>0.00</c:formatCode>
                <c:ptCount val="3"/>
                <c:pt idx="0">
                  <c:v>-1.7306031331581979</c:v>
                </c:pt>
                <c:pt idx="1">
                  <c:v>-1.018764193913819</c:v>
                </c:pt>
                <c:pt idx="2">
                  <c:v>-1.2536164738319202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E2-4EB2-A504-3FC88182D20C}"/>
            </c:ext>
          </c:extLst>
        </c:ser>
        <c:ser>
          <c:idx val="3"/>
          <c:order val="3"/>
          <c:tx>
            <c:v>A06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trendline>
            <c:spPr>
              <a:ln w="25400">
                <a:solidFill>
                  <a:schemeClr val="accent4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indeno'!$B$21:$B$24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indeno'!$H$21:$H$24</c:f>
              <c:numCache>
                <c:formatCode>0.00</c:formatCode>
                <c:ptCount val="4"/>
                <c:pt idx="0">
                  <c:v>-1.5023480076615212</c:v>
                </c:pt>
                <c:pt idx="1">
                  <c:v>-2.0956007693383882</c:v>
                </c:pt>
                <c:pt idx="2">
                  <c:v>-0.98790198025220977</c:v>
                </c:pt>
                <c:pt idx="3">
                  <c:v>-1.2090379126258748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E2-4EB2-A504-3FC88182D20C}"/>
            </c:ext>
          </c:extLst>
        </c:ser>
        <c:ser>
          <c:idx val="5"/>
          <c:order val="4"/>
          <c:tx>
            <c:v>A07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trendline>
            <c:spPr>
              <a:ln w="25400">
                <a:solidFill>
                  <a:schemeClr val="accent5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indeno'!$B$27:$B$30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indeno'!$H$27:$H$30</c:f>
              <c:numCache>
                <c:formatCode>0.00</c:formatCode>
                <c:ptCount val="4"/>
                <c:pt idx="0">
                  <c:v>-1.7452712865956981</c:v>
                </c:pt>
                <c:pt idx="1">
                  <c:v>-2.7503064547825136</c:v>
                </c:pt>
                <c:pt idx="2">
                  <c:v>-1.038724342487789</c:v>
                </c:pt>
                <c:pt idx="3">
                  <c:v>-1.2883873319890207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7E2-4EB2-A504-3FC88182D20C}"/>
            </c:ext>
          </c:extLst>
        </c:ser>
        <c:ser>
          <c:idx val="10"/>
          <c:order val="5"/>
          <c:tx>
            <c:v>A07Dup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trendline>
            <c:spPr>
              <a:ln w="25400">
                <a:solidFill>
                  <a:schemeClr val="accent6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indeno'!$B$33:$B$36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indeno'!$H$33:$H$36</c:f>
              <c:numCache>
                <c:formatCode>0.00</c:formatCode>
                <c:ptCount val="4"/>
                <c:pt idx="0">
                  <c:v>-1.4695915201619931</c:v>
                </c:pt>
                <c:pt idx="1">
                  <c:v>-2.7250764289576317</c:v>
                </c:pt>
                <c:pt idx="2">
                  <c:v>-0.98314792090172565</c:v>
                </c:pt>
                <c:pt idx="3">
                  <c:v>-1.14673572517738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7E2-4EB2-A504-3FC88182D20C}"/>
            </c:ext>
          </c:extLst>
        </c:ser>
        <c:ser>
          <c:idx val="6"/>
          <c:order val="6"/>
          <c:tx>
            <c:v>A08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trendline>
            <c:spPr>
              <a:ln w="25400">
                <a:solidFill>
                  <a:schemeClr val="accent1">
                    <a:lumMod val="75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indeno'!$B$39:$B$41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indeno'!$H$39:$H$41</c:f>
              <c:numCache>
                <c:formatCode>0.00</c:formatCode>
                <c:ptCount val="3"/>
                <c:pt idx="0">
                  <c:v>-1.3960593590576214</c:v>
                </c:pt>
                <c:pt idx="1">
                  <c:v>-0.70829415816267893</c:v>
                </c:pt>
                <c:pt idx="2">
                  <c:v>-0.88746024899220899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7E2-4EB2-A504-3FC88182D20C}"/>
            </c:ext>
          </c:extLst>
        </c:ser>
        <c:ser>
          <c:idx val="11"/>
          <c:order val="7"/>
          <c:tx>
            <c:v>A10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trendline>
            <c:spPr>
              <a:ln w="25400">
                <a:solidFill>
                  <a:schemeClr val="accent2">
                    <a:lumMod val="5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indeno'!$B$44:$B$46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indeno'!$H$44:$H$46</c:f>
              <c:numCache>
                <c:formatCode>0.00</c:formatCode>
                <c:ptCount val="3"/>
                <c:pt idx="0">
                  <c:v>-1.4675501586766058</c:v>
                </c:pt>
                <c:pt idx="1">
                  <c:v>-1.0160671485056016</c:v>
                </c:pt>
                <c:pt idx="2">
                  <c:v>-1.1073513184629895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7E2-4EB2-A504-3FC88182D20C}"/>
            </c:ext>
          </c:extLst>
        </c:ser>
        <c:ser>
          <c:idx val="7"/>
          <c:order val="8"/>
          <c:tx>
            <c:v>A11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trendline>
            <c:spPr>
              <a:ln w="25400">
                <a:solidFill>
                  <a:schemeClr val="bg2">
                    <a:lumMod val="5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indeno'!$B$49:$B$52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indeno'!$H$49:$H$52</c:f>
              <c:numCache>
                <c:formatCode>0.00</c:formatCode>
                <c:ptCount val="4"/>
                <c:pt idx="0">
                  <c:v>-1.3546695057009934</c:v>
                </c:pt>
                <c:pt idx="1">
                  <c:v>-2.0011877373449627</c:v>
                </c:pt>
                <c:pt idx="2">
                  <c:v>-0.85302992452982351</c:v>
                </c:pt>
                <c:pt idx="3">
                  <c:v>-1.0087077967268958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7E2-4EB2-A504-3FC88182D20C}"/>
            </c:ext>
          </c:extLst>
        </c:ser>
        <c:ser>
          <c:idx val="0"/>
          <c:order val="9"/>
          <c:tx>
            <c:v>A17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4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'PRC correction_remove 3 indeno'!$B$55:$B$58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indeno'!$H$55:$H$58</c:f>
              <c:numCache>
                <c:formatCode>0.00</c:formatCode>
                <c:ptCount val="4"/>
                <c:pt idx="0">
                  <c:v>-1.3015086510567131</c:v>
                </c:pt>
                <c:pt idx="1">
                  <c:v>-1.9811721275611485</c:v>
                </c:pt>
                <c:pt idx="2">
                  <c:v>-0.8524498655426086</c:v>
                </c:pt>
                <c:pt idx="3">
                  <c:v>-0.96274542523874129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7E2-4EB2-A504-3FC88182D20C}"/>
            </c:ext>
          </c:extLst>
        </c:ser>
        <c:ser>
          <c:idx val="8"/>
          <c:order val="10"/>
          <c:tx>
            <c:v>A18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</c:spPr>
          </c:marker>
          <c:trendline>
            <c:spPr>
              <a:ln w="25400">
                <a:solidFill>
                  <a:schemeClr val="accent5">
                    <a:lumMod val="5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'PRC correction_remove 3 indeno'!$B$61:$B$64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indeno'!$H$61:$H$64</c:f>
              <c:numCache>
                <c:formatCode>0.00</c:formatCode>
                <c:ptCount val="4"/>
                <c:pt idx="0">
                  <c:v>-1.2751084908626786</c:v>
                </c:pt>
                <c:pt idx="1">
                  <c:v>-2.018889158799646</c:v>
                </c:pt>
                <c:pt idx="2">
                  <c:v>-0.86037261986810309</c:v>
                </c:pt>
                <c:pt idx="3">
                  <c:v>-0.96475037879843673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7E2-4EB2-A504-3FC88182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36792"/>
        <c:axId val="523437184"/>
      </c:scatterChart>
      <c:valAx>
        <c:axId val="523436792"/>
        <c:scaling>
          <c:orientation val="minMax"/>
          <c:min val="4"/>
        </c:scaling>
        <c:delete val="0"/>
        <c:axPos val="b"/>
        <c:majorGridlines>
          <c:spPr>
            <a:ln>
              <a:solidFill>
                <a:schemeClr val="bg2">
                  <a:lumMod val="90000"/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log Kow</a:t>
                </a:r>
              </a:p>
            </c:rich>
          </c:tx>
          <c:layout>
            <c:manualLayout>
              <c:xMode val="edge"/>
              <c:yMode val="edge"/>
              <c:x val="0.48527508580658185"/>
              <c:y val="2.588895269994058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cross"/>
        <c:minorTickMark val="none"/>
        <c:tickLblPos val="high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23437184"/>
        <c:crosses val="autoZero"/>
        <c:crossBetween val="midCat"/>
      </c:valAx>
      <c:valAx>
        <c:axId val="523437184"/>
        <c:scaling>
          <c:orientation val="minMax"/>
          <c:max val="-0.5"/>
        </c:scaling>
        <c:delete val="0"/>
        <c:axPos val="l"/>
        <c:majorGridlines>
          <c:spPr>
            <a:ln>
              <a:solidFill>
                <a:schemeClr val="bg2">
                  <a:lumMod val="90000"/>
                  <a:alpha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23436792"/>
        <c:crosses val="autoZero"/>
        <c:crossBetween val="midCat"/>
      </c:valAx>
    </c:plotArea>
    <c:legend>
      <c:legendPos val="r"/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ayout>
        <c:manualLayout>
          <c:xMode val="edge"/>
          <c:yMode val="edge"/>
          <c:x val="0.72171949660138635"/>
          <c:y val="0.18044310272803424"/>
          <c:w val="0.2355454606635709"/>
          <c:h val="0.24145303977377922"/>
        </c:manualLayout>
      </c:layout>
      <c:overlay val="0"/>
    </c:legend>
    <c:plotVisOnly val="1"/>
    <c:dispBlanksAs val="gap"/>
    <c:showDLblsOverMax val="0"/>
    <c:extLst xmlns:c16r2="http://schemas.microsoft.com/office/drawing/2015/06/chart"/>
  </c:chart>
  <c:spPr>
    <a:ln>
      <a:solidFill>
        <a:schemeClr val="bg2">
          <a:lumMod val="75000"/>
        </a:schemeClr>
      </a:solidFill>
    </a:ln>
  </c:spPr>
  <c:txPr>
    <a:bodyPr/>
    <a:lstStyle/>
    <a:p>
      <a:pPr>
        <a:defRPr sz="900">
          <a:solidFill>
            <a:schemeClr val="bg2">
              <a:lumMod val="50000"/>
            </a:schemeClr>
          </a:solidFill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347628226052258"/>
                  <c:y val="-0.208902077151335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indeno'!$B$16:$B$18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indeno'!$H$16:$H$18</c:f>
              <c:numCache>
                <c:formatCode>0.00</c:formatCode>
                <c:ptCount val="3"/>
                <c:pt idx="0">
                  <c:v>-1.7306031331581979</c:v>
                </c:pt>
                <c:pt idx="1">
                  <c:v>-1.018764193913819</c:v>
                </c:pt>
                <c:pt idx="2">
                  <c:v>-1.2536164738319202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1F-4BA4-8C30-D50D3C7C5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42800"/>
        <c:axId val="407543632"/>
      </c:scatterChart>
      <c:valAx>
        <c:axId val="197642800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543632"/>
        <c:crosses val="autoZero"/>
        <c:crossBetween val="midCat"/>
      </c:valAx>
      <c:valAx>
        <c:axId val="407543632"/>
        <c:scaling>
          <c:orientation val="minMax"/>
          <c:max val="-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4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A01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'PRC correction_remove 3 indeno'!$B$2:$B$5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indeno'!$H$2:$H$5</c:f>
              <c:numCache>
                <c:formatCode>0.00</c:formatCode>
                <c:ptCount val="4"/>
                <c:pt idx="0">
                  <c:v>-1.3015086510567131</c:v>
                </c:pt>
                <c:pt idx="1">
                  <c:v>-2.2963797933351038</c:v>
                </c:pt>
                <c:pt idx="2">
                  <c:v>-0.91969051588765793</c:v>
                </c:pt>
                <c:pt idx="3">
                  <c:v>-1.1089272458672887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9-C06D-4CD7-893E-0AE559A7830B}"/>
            </c:ext>
          </c:extLst>
        </c:ser>
        <c:ser>
          <c:idx val="2"/>
          <c:order val="1"/>
          <c:tx>
            <c:v>A02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indeno'!$B$10:$B$13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indeno'!$H$10:$H$13</c:f>
              <c:numCache>
                <c:formatCode>0.00</c:formatCode>
                <c:ptCount val="4"/>
                <c:pt idx="0">
                  <c:v>-1.3272830338835295</c:v>
                </c:pt>
                <c:pt idx="1">
                  <c:v>-2.4470110295094569</c:v>
                </c:pt>
                <c:pt idx="2">
                  <c:v>-0.77324025537131968</c:v>
                </c:pt>
                <c:pt idx="3">
                  <c:v>-0.93161803275919164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A-C06D-4CD7-893E-0AE559A7830B}"/>
            </c:ext>
          </c:extLst>
        </c:ser>
        <c:ser>
          <c:idx val="4"/>
          <c:order val="2"/>
          <c:tx>
            <c:v>A04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indeno'!$B$16:$B$18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indeno'!$H$16:$H$18</c:f>
              <c:numCache>
                <c:formatCode>0.00</c:formatCode>
                <c:ptCount val="3"/>
                <c:pt idx="0">
                  <c:v>-1.7306031331581979</c:v>
                </c:pt>
                <c:pt idx="1">
                  <c:v>-1.018764193913819</c:v>
                </c:pt>
                <c:pt idx="2">
                  <c:v>-1.2536164738319202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C-C06D-4CD7-893E-0AE559A7830B}"/>
            </c:ext>
          </c:extLst>
        </c:ser>
        <c:ser>
          <c:idx val="3"/>
          <c:order val="3"/>
          <c:tx>
            <c:v>A06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indeno'!$B$21:$B$24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indeno'!$H$21:$H$24</c:f>
              <c:numCache>
                <c:formatCode>0.00</c:formatCode>
                <c:ptCount val="4"/>
                <c:pt idx="0">
                  <c:v>-1.5023480076615212</c:v>
                </c:pt>
                <c:pt idx="1">
                  <c:v>-2.0956007693383882</c:v>
                </c:pt>
                <c:pt idx="2">
                  <c:v>-0.98790198025220977</c:v>
                </c:pt>
                <c:pt idx="3">
                  <c:v>-1.2090379126258748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B-C06D-4CD7-893E-0AE559A7830B}"/>
            </c:ext>
          </c:extLst>
        </c:ser>
        <c:ser>
          <c:idx val="5"/>
          <c:order val="4"/>
          <c:tx>
            <c:v>A07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indeno'!$B$27:$B$30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indeno'!$H$27:$H$30</c:f>
              <c:numCache>
                <c:formatCode>0.00</c:formatCode>
                <c:ptCount val="4"/>
                <c:pt idx="0">
                  <c:v>-1.7452712865956981</c:v>
                </c:pt>
                <c:pt idx="1">
                  <c:v>-2.7503064547825136</c:v>
                </c:pt>
                <c:pt idx="2">
                  <c:v>-1.038724342487789</c:v>
                </c:pt>
                <c:pt idx="3">
                  <c:v>-1.2883873319890207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D-C06D-4CD7-893E-0AE559A7830B}"/>
            </c:ext>
          </c:extLst>
        </c:ser>
        <c:ser>
          <c:idx val="10"/>
          <c:order val="5"/>
          <c:tx>
            <c:v>A07Dup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indeno'!$B$33:$B$36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indeno'!$H$33:$H$36</c:f>
              <c:numCache>
                <c:formatCode>0.00</c:formatCode>
                <c:ptCount val="4"/>
                <c:pt idx="0">
                  <c:v>-1.4695915201619931</c:v>
                </c:pt>
                <c:pt idx="1">
                  <c:v>-2.7250764289576317</c:v>
                </c:pt>
                <c:pt idx="2">
                  <c:v>-0.98314792090172565</c:v>
                </c:pt>
                <c:pt idx="3">
                  <c:v>-1.14673572517738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2-C06D-4CD7-893E-0AE559A7830B}"/>
            </c:ext>
          </c:extLst>
        </c:ser>
        <c:ser>
          <c:idx val="6"/>
          <c:order val="6"/>
          <c:tx>
            <c:v>A08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indeno'!$B$39:$B$41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indeno'!$H$39:$H$41</c:f>
              <c:numCache>
                <c:formatCode>0.00</c:formatCode>
                <c:ptCount val="3"/>
                <c:pt idx="0">
                  <c:v>-1.3960593590576214</c:v>
                </c:pt>
                <c:pt idx="1">
                  <c:v>-0.70829415816267893</c:v>
                </c:pt>
                <c:pt idx="2">
                  <c:v>-0.88746024899220899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E-C06D-4CD7-893E-0AE559A7830B}"/>
            </c:ext>
          </c:extLst>
        </c:ser>
        <c:ser>
          <c:idx val="11"/>
          <c:order val="7"/>
          <c:tx>
            <c:v>A10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indeno'!$B$44:$B$46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indeno'!$H$44:$H$46</c:f>
              <c:numCache>
                <c:formatCode>0.00</c:formatCode>
                <c:ptCount val="3"/>
                <c:pt idx="0">
                  <c:v>-1.4675501586766058</c:v>
                </c:pt>
                <c:pt idx="1">
                  <c:v>-1.0160671485056016</c:v>
                </c:pt>
                <c:pt idx="2">
                  <c:v>-1.1073513184629895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3-C06D-4CD7-893E-0AE559A7830B}"/>
            </c:ext>
          </c:extLst>
        </c:ser>
        <c:ser>
          <c:idx val="7"/>
          <c:order val="8"/>
          <c:tx>
            <c:v>A11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indeno'!$B$49:$B$52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indeno'!$H$49:$H$52</c:f>
              <c:numCache>
                <c:formatCode>0.00</c:formatCode>
                <c:ptCount val="4"/>
                <c:pt idx="0">
                  <c:v>-1.3546695057009934</c:v>
                </c:pt>
                <c:pt idx="1">
                  <c:v>-2.0011877373449627</c:v>
                </c:pt>
                <c:pt idx="2">
                  <c:v>-0.85302992452982351</c:v>
                </c:pt>
                <c:pt idx="3">
                  <c:v>-1.0087077967268958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F-C06D-4CD7-893E-0AE559A7830B}"/>
            </c:ext>
          </c:extLst>
        </c:ser>
        <c:ser>
          <c:idx val="0"/>
          <c:order val="9"/>
          <c:tx>
            <c:v>A17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'PRC correction_remove 3 indeno'!$B$55:$B$58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indeno'!$H$55:$H$58</c:f>
              <c:numCache>
                <c:formatCode>0.00</c:formatCode>
                <c:ptCount val="4"/>
                <c:pt idx="0">
                  <c:v>-1.3015086510567131</c:v>
                </c:pt>
                <c:pt idx="1">
                  <c:v>-1.9811721275611485</c:v>
                </c:pt>
                <c:pt idx="2">
                  <c:v>-0.8524498655426086</c:v>
                </c:pt>
                <c:pt idx="3">
                  <c:v>-0.96274542523874129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8-C06D-4CD7-893E-0AE559A7830B}"/>
            </c:ext>
          </c:extLst>
        </c:ser>
        <c:ser>
          <c:idx val="8"/>
          <c:order val="10"/>
          <c:tx>
            <c:v>A18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</c:marker>
          <c:xVal>
            <c:numRef>
              <c:f>'PRC correction_remove 3 indeno'!$B$61:$B$64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indeno'!$H$61:$H$64</c:f>
              <c:numCache>
                <c:formatCode>0.00</c:formatCode>
                <c:ptCount val="4"/>
                <c:pt idx="0">
                  <c:v>-1.2751084908626786</c:v>
                </c:pt>
                <c:pt idx="1">
                  <c:v>-2.018889158799646</c:v>
                </c:pt>
                <c:pt idx="2">
                  <c:v>-0.86037261986810309</c:v>
                </c:pt>
                <c:pt idx="3">
                  <c:v>-0.96475037879843673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60-C06D-4CD7-893E-0AE559A78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378032"/>
        <c:axId val="408339736"/>
      </c:scatterChart>
      <c:valAx>
        <c:axId val="523378032"/>
        <c:scaling>
          <c:orientation val="minMax"/>
          <c:min val="4"/>
        </c:scaling>
        <c:delete val="0"/>
        <c:axPos val="b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39736"/>
        <c:crosses val="autoZero"/>
        <c:crossBetween val="midCat"/>
      </c:valAx>
      <c:valAx>
        <c:axId val="408339736"/>
        <c:scaling>
          <c:orientation val="minMax"/>
          <c:max val="-0.5"/>
        </c:scaling>
        <c:delete val="0"/>
        <c:axPos val="l"/>
        <c:majorGridlines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378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0679739133926938"/>
          <c:y val="0.54047680241750207"/>
          <c:w val="0.49092569591059299"/>
          <c:h val="0.3485525607376001"/>
        </c:manualLayout>
      </c:layout>
      <c:overlay val="1"/>
    </c:legend>
    <c:plotVisOnly val="1"/>
    <c:dispBlanksAs val="gap"/>
    <c:showDLblsOverMax val="0"/>
    <c:extLst xmlns:c16r2="http://schemas.microsoft.com/office/drawing/2015/06/chart"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345231845887462"/>
                  <c:y val="-6.6964492939866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indeno'!$B$21:$B$24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indeno'!$H$21:$H$24</c:f>
              <c:numCache>
                <c:formatCode>0.00</c:formatCode>
                <c:ptCount val="4"/>
                <c:pt idx="0">
                  <c:v>-1.5023480076615212</c:v>
                </c:pt>
                <c:pt idx="1">
                  <c:v>-2.0956007693383882</c:v>
                </c:pt>
                <c:pt idx="2">
                  <c:v>-0.98790198025220977</c:v>
                </c:pt>
                <c:pt idx="3">
                  <c:v>-1.2090379126258748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F2-4D49-BB86-D9C72519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94512"/>
        <c:axId val="408416272"/>
      </c:scatterChart>
      <c:valAx>
        <c:axId val="408394512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16272"/>
        <c:crosses val="autoZero"/>
        <c:crossBetween val="midCat"/>
      </c:valAx>
      <c:valAx>
        <c:axId val="408416272"/>
        <c:scaling>
          <c:orientation val="minMax"/>
          <c:max val="-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94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indeno'!$B$27:$B$30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indeno'!$H$27:$H$30</c:f>
              <c:numCache>
                <c:formatCode>0.00</c:formatCode>
                <c:ptCount val="4"/>
                <c:pt idx="0">
                  <c:v>-1.7452712865956981</c:v>
                </c:pt>
                <c:pt idx="1">
                  <c:v>-2.7503064547825136</c:v>
                </c:pt>
                <c:pt idx="2">
                  <c:v>-1.038724342487789</c:v>
                </c:pt>
                <c:pt idx="3">
                  <c:v>-1.2883873319890207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4C-4844-B538-B3B16558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405600"/>
        <c:axId val="406000320"/>
      </c:scatterChart>
      <c:valAx>
        <c:axId val="408405600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000320"/>
        <c:crosses val="autoZero"/>
        <c:crossBetween val="midCat"/>
      </c:valAx>
      <c:valAx>
        <c:axId val="406000320"/>
        <c:scaling>
          <c:orientation val="minMax"/>
          <c:max val="-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05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LDW18-PWPS-A07DUP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indeno'!$B$33:$B$36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indeno'!$H$33:$H$36</c:f>
              <c:numCache>
                <c:formatCode>0.00</c:formatCode>
                <c:ptCount val="4"/>
                <c:pt idx="0">
                  <c:v>-1.4695915201619931</c:v>
                </c:pt>
                <c:pt idx="1">
                  <c:v>-2.7250764289576317</c:v>
                </c:pt>
                <c:pt idx="2">
                  <c:v>-0.98314792090172565</c:v>
                </c:pt>
                <c:pt idx="3">
                  <c:v>-1.14673572517738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39-4113-A810-A08701F8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001104"/>
        <c:axId val="406001496"/>
      </c:scatterChart>
      <c:valAx>
        <c:axId val="406001104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001496"/>
        <c:crosses val="autoZero"/>
        <c:crossBetween val="midCat"/>
      </c:valAx>
      <c:valAx>
        <c:axId val="406001496"/>
        <c:scaling>
          <c:orientation val="minMax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00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LDW18-PWPS-A08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indeno'!$B$39:$B$41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indeno'!$H$39:$H$41</c:f>
              <c:numCache>
                <c:formatCode>0.00</c:formatCode>
                <c:ptCount val="3"/>
                <c:pt idx="0">
                  <c:v>-1.3960593590576214</c:v>
                </c:pt>
                <c:pt idx="1">
                  <c:v>-0.70829415816267893</c:v>
                </c:pt>
                <c:pt idx="2">
                  <c:v>-0.88746024899220899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54-4820-A888-BFB6CA4E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002280"/>
        <c:axId val="406002672"/>
      </c:scatterChart>
      <c:valAx>
        <c:axId val="406002280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002672"/>
        <c:crosses val="autoZero"/>
        <c:crossBetween val="midCat"/>
      </c:valAx>
      <c:valAx>
        <c:axId val="406002672"/>
        <c:scaling>
          <c:orientation val="minMax"/>
          <c:max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002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LDW18-PWPS-A10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indeno'!$B$44:$B$46</c:f>
              <c:numCache>
                <c:formatCode>0.00</c:formatCode>
                <c:ptCount val="3"/>
                <c:pt idx="0">
                  <c:v>5.7</c:v>
                </c:pt>
                <c:pt idx="1">
                  <c:v>4.5</c:v>
                </c:pt>
                <c:pt idx="2">
                  <c:v>5</c:v>
                </c:pt>
              </c:numCache>
            </c:numRef>
          </c:xVal>
          <c:yVal>
            <c:numRef>
              <c:f>'PRC correction_remove 3 indeno'!$H$44:$H$46</c:f>
              <c:numCache>
                <c:formatCode>0.00</c:formatCode>
                <c:ptCount val="3"/>
                <c:pt idx="0">
                  <c:v>-1.4675501586766058</c:v>
                </c:pt>
                <c:pt idx="1">
                  <c:v>-1.0160671485056016</c:v>
                </c:pt>
                <c:pt idx="2">
                  <c:v>-1.1073513184629895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52-4E59-9BCC-FA24D56D4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32088"/>
        <c:axId val="523432480"/>
      </c:scatterChart>
      <c:valAx>
        <c:axId val="523432088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2480"/>
        <c:crosses val="autoZero"/>
        <c:crossBetween val="midCat"/>
      </c:valAx>
      <c:valAx>
        <c:axId val="523432480"/>
        <c:scaling>
          <c:orientation val="minMax"/>
          <c:max val="-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2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LDW18-PWPS-A11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280946656225117"/>
                  <c:y val="-3.27141599881617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'PRC correction_remove 3 indeno'!$B$49:$B$52</c:f>
              <c:numCache>
                <c:formatCode>0.00</c:formatCode>
                <c:ptCount val="4"/>
                <c:pt idx="0">
                  <c:v>5.7</c:v>
                </c:pt>
                <c:pt idx="1">
                  <c:v>7.09</c:v>
                </c:pt>
                <c:pt idx="2">
                  <c:v>4.5</c:v>
                </c:pt>
                <c:pt idx="3">
                  <c:v>5</c:v>
                </c:pt>
              </c:numCache>
            </c:numRef>
          </c:xVal>
          <c:yVal>
            <c:numRef>
              <c:f>'PRC correction_remove 3 indeno'!$H$49:$H$52</c:f>
              <c:numCache>
                <c:formatCode>0.00</c:formatCode>
                <c:ptCount val="4"/>
                <c:pt idx="0">
                  <c:v>-1.3546695057009934</c:v>
                </c:pt>
                <c:pt idx="1">
                  <c:v>-2.0011877373449627</c:v>
                </c:pt>
                <c:pt idx="2">
                  <c:v>-0.85302992452982351</c:v>
                </c:pt>
                <c:pt idx="3">
                  <c:v>-1.0087077967268958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E9-44C6-8768-081A4562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33264"/>
        <c:axId val="523433656"/>
      </c:scatterChart>
      <c:valAx>
        <c:axId val="523433264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3656"/>
        <c:crosses val="autoZero"/>
        <c:crossBetween val="midCat"/>
      </c:valAx>
      <c:valAx>
        <c:axId val="523433656"/>
        <c:scaling>
          <c:orientation val="minMax"/>
          <c:max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log 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3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674033</xdr:colOff>
      <xdr:row>68</xdr:row>
      <xdr:rowOff>45944</xdr:rowOff>
    </xdr:from>
    <xdr:to>
      <xdr:col>8</xdr:col>
      <xdr:colOff>1013011</xdr:colOff>
      <xdr:row>85</xdr:row>
      <xdr:rowOff>17369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3</xdr:col>
      <xdr:colOff>986678</xdr:colOff>
      <xdr:row>103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121584</xdr:colOff>
      <xdr:row>67</xdr:row>
      <xdr:rowOff>186017</xdr:rowOff>
    </xdr:from>
    <xdr:to>
      <xdr:col>4</xdr:col>
      <xdr:colOff>359709</xdr:colOff>
      <xdr:row>89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1495425</xdr:colOff>
      <xdr:row>89</xdr:row>
      <xdr:rowOff>66675</xdr:rowOff>
    </xdr:from>
    <xdr:to>
      <xdr:col>10</xdr:col>
      <xdr:colOff>53228</xdr:colOff>
      <xdr:row>106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3</xdr:col>
      <xdr:colOff>986678</xdr:colOff>
      <xdr:row>122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106</xdr:row>
      <xdr:rowOff>0</xdr:rowOff>
    </xdr:from>
    <xdr:to>
      <xdr:col>8</xdr:col>
      <xdr:colOff>605678</xdr:colOff>
      <xdr:row>122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3</xdr:col>
      <xdr:colOff>986678</xdr:colOff>
      <xdr:row>141</xdr:row>
      <xdr:rowOff>161925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125</xdr:row>
      <xdr:rowOff>0</xdr:rowOff>
    </xdr:from>
    <xdr:to>
      <xdr:col>8</xdr:col>
      <xdr:colOff>605678</xdr:colOff>
      <xdr:row>141</xdr:row>
      <xdr:rowOff>161925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3</xdr:col>
      <xdr:colOff>986678</xdr:colOff>
      <xdr:row>160</xdr:row>
      <xdr:rowOff>161925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144</xdr:row>
      <xdr:rowOff>0</xdr:rowOff>
    </xdr:from>
    <xdr:to>
      <xdr:col>8</xdr:col>
      <xdr:colOff>605678</xdr:colOff>
      <xdr:row>160</xdr:row>
      <xdr:rowOff>161925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986678</xdr:colOff>
      <xdr:row>179</xdr:row>
      <xdr:rowOff>161925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68</xdr:row>
      <xdr:rowOff>0</xdr:rowOff>
    </xdr:from>
    <xdr:to>
      <xdr:col>17</xdr:col>
      <xdr:colOff>85725</xdr:colOff>
      <xdr:row>89</xdr:row>
      <xdr:rowOff>23533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31BDF7AD-197E-4299-95C6-B36F29A69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0.71955</cdr:x>
      <cdr:y>0.48524</cdr:y>
    </cdr:from>
    <cdr:to>
      <cdr:x>0.9984</cdr:x>
      <cdr:y>0.73378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44A90B29-EDA0-43A3-8170-58A6D76E41E1}"/>
            </a:ext>
          </a:extLst>
        </cdr:cNvPr>
        <cdr:cNvSpPr txBox="1"/>
      </cdr:nvSpPr>
      <cdr:spPr>
        <a:xfrm xmlns:a="http://schemas.openxmlformats.org/drawingml/2006/main">
          <a:off x="4276725" y="1952625"/>
          <a:ext cx="1657350" cy="100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13C-indeno(1,2,3-cd)pyrene</a:t>
          </a:r>
        </a:p>
      </cdr:txBody>
    </cdr:sp>
  </cdr:relSizeAnchor>
  <cdr:relSizeAnchor xmlns:cdr="http://schemas.openxmlformats.org/drawingml/2006/chartDrawing">
    <cdr:from>
      <cdr:x>0.45726</cdr:x>
      <cdr:y>0.32034</cdr:y>
    </cdr:from>
    <cdr:to>
      <cdr:x>0.6063</cdr:x>
      <cdr:y>0.37829</cdr:y>
    </cdr:to>
    <cdr:sp macro="" textlink="">
      <cdr:nvSpPr>
        <cdr:cNvPr id="3" name="TextBox 8">
          <a:extLst xmlns:a="http://schemas.openxmlformats.org/drawingml/2006/main">
            <a:ext uri="{FF2B5EF4-FFF2-40B4-BE49-F238E27FC236}">
              <a16:creationId xmlns="" xmlns:a16="http://schemas.microsoft.com/office/drawing/2014/main" id="{1E6F76B4-2A60-4871-9F8B-52F7152703EF}"/>
            </a:ext>
          </a:extLst>
        </cdr:cNvPr>
        <cdr:cNvSpPr txBox="1"/>
      </cdr:nvSpPr>
      <cdr:spPr>
        <a:xfrm xmlns:a="http://schemas.openxmlformats.org/drawingml/2006/main">
          <a:off x="2717800" y="1289050"/>
          <a:ext cx="885824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13C</a:t>
          </a:r>
          <a:r>
            <a:rPr lang="en-US" sz="900" baseline="0"/>
            <a:t>-chrysene</a:t>
          </a:r>
          <a:endParaRPr lang="en-US" sz="900"/>
        </a:p>
      </cdr:txBody>
    </cdr:sp>
  </cdr:relSizeAnchor>
  <cdr:relSizeAnchor xmlns:cdr="http://schemas.openxmlformats.org/drawingml/2006/chartDrawing">
    <cdr:from>
      <cdr:x>0.27618</cdr:x>
      <cdr:y>0.19015</cdr:y>
    </cdr:from>
    <cdr:to>
      <cdr:x>0.44925</cdr:x>
      <cdr:y>0.2481</cdr:y>
    </cdr:to>
    <cdr:sp macro="" textlink="">
      <cdr:nvSpPr>
        <cdr:cNvPr id="4" name="TextBox 7">
          <a:extLst xmlns:a="http://schemas.openxmlformats.org/drawingml/2006/main">
            <a:ext uri="{FF2B5EF4-FFF2-40B4-BE49-F238E27FC236}">
              <a16:creationId xmlns="" xmlns:a16="http://schemas.microsoft.com/office/drawing/2014/main" id="{24349411-1FBE-4C3B-B430-2AF2EDA6AE69}"/>
            </a:ext>
          </a:extLst>
        </cdr:cNvPr>
        <cdr:cNvSpPr txBox="1"/>
      </cdr:nvSpPr>
      <cdr:spPr>
        <a:xfrm xmlns:a="http://schemas.openxmlformats.org/drawingml/2006/main">
          <a:off x="1641475" y="765175"/>
          <a:ext cx="1028699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fluoranthene</a:t>
          </a:r>
          <a:r>
            <a:rPr lang="en-US" sz="900" baseline="0"/>
            <a:t> -d10</a:t>
          </a:r>
          <a:endParaRPr lang="en-US" sz="900"/>
        </a:p>
      </cdr:txBody>
    </cdr:sp>
  </cdr:relSizeAnchor>
  <cdr:relSizeAnchor xmlns:cdr="http://schemas.openxmlformats.org/drawingml/2006/chartDrawing">
    <cdr:from>
      <cdr:x>0.11912</cdr:x>
      <cdr:y>0.13098</cdr:y>
    </cdr:from>
    <cdr:to>
      <cdr:x>0.30983</cdr:x>
      <cdr:y>0.18305</cdr:y>
    </cdr:to>
    <cdr:sp macro="" textlink="">
      <cdr:nvSpPr>
        <cdr:cNvPr id="5" name="TextBox 6">
          <a:extLst xmlns:a="http://schemas.openxmlformats.org/drawingml/2006/main">
            <a:ext uri="{FF2B5EF4-FFF2-40B4-BE49-F238E27FC236}">
              <a16:creationId xmlns="" xmlns:a16="http://schemas.microsoft.com/office/drawing/2014/main" id="{E1E1F483-CB16-4D8F-8610-6F535A27D9A5}"/>
            </a:ext>
          </a:extLst>
        </cdr:cNvPr>
        <cdr:cNvSpPr txBox="1"/>
      </cdr:nvSpPr>
      <cdr:spPr>
        <a:xfrm xmlns:a="http://schemas.openxmlformats.org/drawingml/2006/main">
          <a:off x="708025" y="527050"/>
          <a:ext cx="1133475" cy="2095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13C-phenanthrene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113371</xdr:colOff>
      <xdr:row>28</xdr:row>
      <xdr:rowOff>8857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28571" cy="53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ojects\Documents%20and%20Settings\strevathan\Local%20Settings\Temporary%20Internet%20Files\OLK31\R2b_target_vs_ActualGPS_Locations_20051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R2b_target_xy_10132005"/>
    </sheetNames>
    <sheetDataSet>
      <sheetData sheetId="0" refreshError="1"/>
      <sheetData sheetId="1">
        <row r="1">
          <cell r="K1" t="str">
            <v>ID</v>
          </cell>
          <cell r="L1" t="str">
            <v>STATIONID</v>
          </cell>
          <cell r="M1" t="str">
            <v>STATIONNM</v>
          </cell>
          <cell r="N1" t="str">
            <v>TARGET_X_</v>
          </cell>
          <cell r="O1" t="str">
            <v>TARGET_Y_</v>
          </cell>
          <cell r="P1" t="str">
            <v>LENGTH</v>
          </cell>
        </row>
        <row r="2">
          <cell r="K2">
            <v>42</v>
          </cell>
          <cell r="L2" t="str">
            <v>LW2-C531</v>
          </cell>
          <cell r="M2" t="str">
            <v>C531</v>
          </cell>
          <cell r="N2">
            <v>7622460.2970000003</v>
          </cell>
          <cell r="O2">
            <v>706413.25376999995</v>
          </cell>
          <cell r="P2">
            <v>20</v>
          </cell>
        </row>
        <row r="3">
          <cell r="K3">
            <v>41</v>
          </cell>
          <cell r="L3" t="str">
            <v>LW2-C530</v>
          </cell>
          <cell r="M3" t="str">
            <v>C530</v>
          </cell>
          <cell r="N3">
            <v>7622577.8460600004</v>
          </cell>
          <cell r="O3">
            <v>706308.66747500002</v>
          </cell>
          <cell r="P3">
            <v>20</v>
          </cell>
        </row>
        <row r="4">
          <cell r="K4">
            <v>40</v>
          </cell>
          <cell r="L4" t="str">
            <v>LW2-C529</v>
          </cell>
          <cell r="M4" t="str">
            <v>C529</v>
          </cell>
          <cell r="N4">
            <v>7622686.9456700003</v>
          </cell>
          <cell r="O4">
            <v>706208.19560700003</v>
          </cell>
          <cell r="P4">
            <v>20</v>
          </cell>
        </row>
        <row r="5">
          <cell r="K5">
            <v>29</v>
          </cell>
          <cell r="L5" t="str">
            <v>LW2-C106</v>
          </cell>
          <cell r="M5" t="str">
            <v>C106</v>
          </cell>
          <cell r="N5">
            <v>7618305.2964500003</v>
          </cell>
          <cell r="O5">
            <v>716124.65815000003</v>
          </cell>
          <cell r="P5">
            <v>20</v>
          </cell>
        </row>
        <row r="6">
          <cell r="K6">
            <v>28</v>
          </cell>
          <cell r="L6" t="str">
            <v>LW2-C103</v>
          </cell>
          <cell r="M6" t="str">
            <v>C103</v>
          </cell>
          <cell r="N6">
            <v>7618193.36405</v>
          </cell>
          <cell r="O6">
            <v>716376.46661999996</v>
          </cell>
          <cell r="P6">
            <v>20</v>
          </cell>
        </row>
        <row r="7">
          <cell r="K7">
            <v>39</v>
          </cell>
          <cell r="L7" t="str">
            <v>LW2-C528</v>
          </cell>
          <cell r="M7" t="str">
            <v>C528</v>
          </cell>
          <cell r="N7">
            <v>7622878.2528400002</v>
          </cell>
          <cell r="O7">
            <v>706166.68860899995</v>
          </cell>
          <cell r="P7">
            <v>20</v>
          </cell>
        </row>
        <row r="8">
          <cell r="K8">
            <v>26</v>
          </cell>
          <cell r="L8" t="str">
            <v>LW2-C096</v>
          </cell>
          <cell r="M8" t="str">
            <v>C096</v>
          </cell>
          <cell r="N8">
            <v>7617975.3508200003</v>
          </cell>
          <cell r="O8">
            <v>716935.85066999996</v>
          </cell>
          <cell r="P8">
            <v>20</v>
          </cell>
        </row>
        <row r="9">
          <cell r="K9">
            <v>32</v>
          </cell>
          <cell r="L9" t="str">
            <v>LW2-C187</v>
          </cell>
          <cell r="M9" t="str">
            <v>C187</v>
          </cell>
          <cell r="N9">
            <v>7620087.94135</v>
          </cell>
          <cell r="O9">
            <v>709483.76841999998</v>
          </cell>
          <cell r="P9">
            <v>20</v>
          </cell>
        </row>
        <row r="10">
          <cell r="K10">
            <v>17</v>
          </cell>
          <cell r="L10" t="str">
            <v>LW2-C381</v>
          </cell>
          <cell r="M10" t="str">
            <v>C381</v>
          </cell>
          <cell r="N10">
            <v>7629326.2146699997</v>
          </cell>
          <cell r="O10">
            <v>701090.53903999995</v>
          </cell>
          <cell r="P10">
            <v>14</v>
          </cell>
        </row>
        <row r="11">
          <cell r="K11">
            <v>35</v>
          </cell>
          <cell r="L11" t="str">
            <v>LW2-C360</v>
          </cell>
          <cell r="M11" t="str">
            <v>C360</v>
          </cell>
          <cell r="N11">
            <v>7628220.6699999999</v>
          </cell>
          <cell r="O11">
            <v>702096.12</v>
          </cell>
          <cell r="P11">
            <v>20</v>
          </cell>
        </row>
        <row r="12">
          <cell r="K12">
            <v>13</v>
          </cell>
          <cell r="L12" t="str">
            <v>LW2-C227</v>
          </cell>
          <cell r="M12" t="str">
            <v>C227</v>
          </cell>
          <cell r="N12">
            <v>7621408.8227599999</v>
          </cell>
          <cell r="O12">
            <v>707776.63959999999</v>
          </cell>
          <cell r="P12">
            <v>14</v>
          </cell>
        </row>
        <row r="13">
          <cell r="K13">
            <v>31</v>
          </cell>
          <cell r="L13" t="str">
            <v>LW2-C127</v>
          </cell>
          <cell r="M13" t="str">
            <v>C127</v>
          </cell>
          <cell r="N13">
            <v>7617346.3774300003</v>
          </cell>
          <cell r="O13">
            <v>714234.33274999994</v>
          </cell>
          <cell r="P13">
            <v>20</v>
          </cell>
        </row>
        <row r="14">
          <cell r="K14">
            <v>19</v>
          </cell>
          <cell r="L14" t="str">
            <v>LW2-C492</v>
          </cell>
          <cell r="M14" t="str">
            <v>C492</v>
          </cell>
          <cell r="N14">
            <v>7637613.8420399996</v>
          </cell>
          <cell r="O14">
            <v>694310.00029999996</v>
          </cell>
          <cell r="P14">
            <v>14</v>
          </cell>
        </row>
        <row r="15">
          <cell r="K15">
            <v>11</v>
          </cell>
          <cell r="L15" t="str">
            <v>LW2-C094</v>
          </cell>
          <cell r="M15" t="str">
            <v>C094</v>
          </cell>
          <cell r="N15">
            <v>7619658.8101000004</v>
          </cell>
          <cell r="O15">
            <v>717050.04822999996</v>
          </cell>
          <cell r="P15">
            <v>14</v>
          </cell>
        </row>
        <row r="16">
          <cell r="K16">
            <v>23</v>
          </cell>
          <cell r="L16" t="str">
            <v>LW2-C532</v>
          </cell>
          <cell r="M16" t="str">
            <v>C532</v>
          </cell>
          <cell r="N16">
            <v>7629289.3418699997</v>
          </cell>
          <cell r="O16">
            <v>700284.88032999996</v>
          </cell>
          <cell r="P16">
            <v>14</v>
          </cell>
        </row>
        <row r="17">
          <cell r="K17">
            <v>8</v>
          </cell>
          <cell r="L17" t="str">
            <v>LW2-C088</v>
          </cell>
          <cell r="M17" t="str">
            <v>C088</v>
          </cell>
          <cell r="N17">
            <v>7618377.3585299999</v>
          </cell>
          <cell r="O17">
            <v>717074.65260999999</v>
          </cell>
          <cell r="P17">
            <v>14</v>
          </cell>
        </row>
        <row r="18">
          <cell r="K18">
            <v>36</v>
          </cell>
          <cell r="L18" t="str">
            <v>LW2-C525</v>
          </cell>
          <cell r="M18" t="str">
            <v>C525</v>
          </cell>
          <cell r="N18">
            <v>7623299.30198</v>
          </cell>
          <cell r="O18">
            <v>706143.66353500006</v>
          </cell>
          <cell r="P18">
            <v>20</v>
          </cell>
        </row>
        <row r="19">
          <cell r="K19">
            <v>33</v>
          </cell>
          <cell r="L19" t="str">
            <v>LW2-C321</v>
          </cell>
          <cell r="M19" t="str">
            <v>C321</v>
          </cell>
          <cell r="N19">
            <v>7626063.58605</v>
          </cell>
          <cell r="O19">
            <v>704447.52659999998</v>
          </cell>
          <cell r="P19">
            <v>20</v>
          </cell>
        </row>
        <row r="20">
          <cell r="K20">
            <v>6</v>
          </cell>
          <cell r="L20" t="str">
            <v>LW2-C084</v>
          </cell>
          <cell r="M20" t="str">
            <v>C084</v>
          </cell>
          <cell r="N20">
            <v>7619299.6982800001</v>
          </cell>
          <cell r="O20">
            <v>717161.08979999996</v>
          </cell>
          <cell r="P20">
            <v>14</v>
          </cell>
        </row>
        <row r="21">
          <cell r="K21">
            <v>9</v>
          </cell>
          <cell r="L21" t="str">
            <v>LW2-C090</v>
          </cell>
          <cell r="M21" t="str">
            <v>C090</v>
          </cell>
          <cell r="N21">
            <v>7618909.5914399996</v>
          </cell>
          <cell r="O21">
            <v>717065.70577999996</v>
          </cell>
          <cell r="P21">
            <v>14</v>
          </cell>
        </row>
        <row r="22">
          <cell r="K22">
            <v>3</v>
          </cell>
          <cell r="L22" t="str">
            <v>LW2-C080</v>
          </cell>
          <cell r="M22" t="str">
            <v>C080</v>
          </cell>
          <cell r="N22">
            <v>7619963.4693700001</v>
          </cell>
          <cell r="O22">
            <v>717247.55463000003</v>
          </cell>
          <cell r="P22">
            <v>14</v>
          </cell>
        </row>
        <row r="23">
          <cell r="K23">
            <v>10</v>
          </cell>
          <cell r="L23" t="str">
            <v>LW2-C091</v>
          </cell>
          <cell r="M23" t="str">
            <v>C091</v>
          </cell>
          <cell r="N23">
            <v>7619188.0221499996</v>
          </cell>
          <cell r="O23">
            <v>717074.26477999997</v>
          </cell>
          <cell r="P23">
            <v>14</v>
          </cell>
        </row>
        <row r="24">
          <cell r="K24">
            <v>1</v>
          </cell>
          <cell r="L24" t="str">
            <v>LW2-C078</v>
          </cell>
          <cell r="M24" t="str">
            <v>C078</v>
          </cell>
          <cell r="N24">
            <v>7618765.5973300003</v>
          </cell>
          <cell r="O24">
            <v>717315.37641999999</v>
          </cell>
          <cell r="P24">
            <v>14</v>
          </cell>
        </row>
        <row r="25">
          <cell r="K25">
            <v>18</v>
          </cell>
          <cell r="L25" t="str">
            <v>LW2-C449</v>
          </cell>
          <cell r="M25" t="str">
            <v>C449</v>
          </cell>
          <cell r="N25">
            <v>7633643.6157200001</v>
          </cell>
          <cell r="O25">
            <v>696962.82715999999</v>
          </cell>
          <cell r="P25">
            <v>14</v>
          </cell>
        </row>
        <row r="26">
          <cell r="K26">
            <v>7</v>
          </cell>
          <cell r="L26" t="str">
            <v>LW2-C087</v>
          </cell>
          <cell r="M26" t="str">
            <v>C087</v>
          </cell>
          <cell r="N26">
            <v>7618660.7878700001</v>
          </cell>
          <cell r="O26">
            <v>717094.00619999995</v>
          </cell>
          <cell r="P26">
            <v>14</v>
          </cell>
        </row>
        <row r="27">
          <cell r="K27">
            <v>2</v>
          </cell>
          <cell r="L27" t="str">
            <v>LW2-C079</v>
          </cell>
          <cell r="M27" t="str">
            <v>C079</v>
          </cell>
          <cell r="N27">
            <v>7619295.65221</v>
          </cell>
          <cell r="O27">
            <v>717259.68969000003</v>
          </cell>
          <cell r="P27">
            <v>14</v>
          </cell>
        </row>
        <row r="28">
          <cell r="K28">
            <v>16</v>
          </cell>
          <cell r="L28" t="str">
            <v>LW2-C312</v>
          </cell>
          <cell r="M28" t="str">
            <v>C312</v>
          </cell>
          <cell r="N28">
            <v>7625122.5321300002</v>
          </cell>
          <cell r="O28">
            <v>705160.43811300001</v>
          </cell>
          <cell r="P28">
            <v>14</v>
          </cell>
        </row>
        <row r="29">
          <cell r="K29">
            <v>15</v>
          </cell>
          <cell r="L29" t="str">
            <v>LW2-C303</v>
          </cell>
          <cell r="M29" t="str">
            <v>C303</v>
          </cell>
          <cell r="N29">
            <v>7627152.50385</v>
          </cell>
          <cell r="O29">
            <v>705316.94960000005</v>
          </cell>
          <cell r="P29">
            <v>14</v>
          </cell>
        </row>
        <row r="30">
          <cell r="K30">
            <v>24</v>
          </cell>
          <cell r="L30" t="str">
            <v>LW2-C089</v>
          </cell>
          <cell r="M30" t="str">
            <v>C089</v>
          </cell>
          <cell r="N30">
            <v>7619978.0484800003</v>
          </cell>
          <cell r="O30">
            <v>717053.21225999994</v>
          </cell>
          <cell r="P30">
            <v>20</v>
          </cell>
        </row>
        <row r="31">
          <cell r="K31">
            <v>34</v>
          </cell>
          <cell r="L31" t="str">
            <v>LW2-C358</v>
          </cell>
          <cell r="M31" t="str">
            <v>C358</v>
          </cell>
          <cell r="N31">
            <v>7628406.2035800004</v>
          </cell>
          <cell r="O31">
            <v>702158.01547999994</v>
          </cell>
          <cell r="P31">
            <v>20</v>
          </cell>
        </row>
        <row r="32">
          <cell r="K32">
            <v>12</v>
          </cell>
          <cell r="L32" t="str">
            <v>LW2-C167</v>
          </cell>
          <cell r="M32" t="str">
            <v>C167</v>
          </cell>
          <cell r="N32">
            <v>7619258.2501100004</v>
          </cell>
          <cell r="O32">
            <v>710839.17972899997</v>
          </cell>
          <cell r="P32">
            <v>14</v>
          </cell>
        </row>
        <row r="33">
          <cell r="K33">
            <v>25</v>
          </cell>
          <cell r="L33" t="str">
            <v>LW2-C092</v>
          </cell>
          <cell r="M33" t="str">
            <v>C092</v>
          </cell>
          <cell r="N33">
            <v>7619869.4179800004</v>
          </cell>
          <cell r="O33">
            <v>717044.11369999999</v>
          </cell>
          <cell r="P33">
            <v>20</v>
          </cell>
        </row>
        <row r="34">
          <cell r="K34">
            <v>4</v>
          </cell>
          <cell r="L34" t="str">
            <v>LW2-C082</v>
          </cell>
          <cell r="M34" t="str">
            <v>C082</v>
          </cell>
          <cell r="N34">
            <v>7618030.5683000004</v>
          </cell>
          <cell r="O34">
            <v>717198.74303000001</v>
          </cell>
          <cell r="P34">
            <v>14</v>
          </cell>
        </row>
        <row r="35">
          <cell r="K35">
            <v>5</v>
          </cell>
          <cell r="L35" t="str">
            <v>LW2-C083</v>
          </cell>
          <cell r="M35" t="str">
            <v>C083</v>
          </cell>
          <cell r="N35">
            <v>7618747.9596699998</v>
          </cell>
          <cell r="O35">
            <v>717174.22485999996</v>
          </cell>
          <cell r="P35">
            <v>14</v>
          </cell>
        </row>
        <row r="36">
          <cell r="N36">
            <v>7618030.5683000004</v>
          </cell>
          <cell r="O36">
            <v>717198.74303000001</v>
          </cell>
        </row>
        <row r="37">
          <cell r="K37">
            <v>22</v>
          </cell>
          <cell r="L37" t="str">
            <v>LW2-C524</v>
          </cell>
          <cell r="M37" t="str">
            <v>C524</v>
          </cell>
          <cell r="N37">
            <v>7627393.5035899999</v>
          </cell>
          <cell r="O37">
            <v>705652.76791699999</v>
          </cell>
          <cell r="P37">
            <v>14</v>
          </cell>
        </row>
        <row r="38">
          <cell r="K38">
            <v>20</v>
          </cell>
          <cell r="L38" t="str">
            <v>LW2-C522</v>
          </cell>
          <cell r="M38" t="str">
            <v>C522</v>
          </cell>
          <cell r="N38">
            <v>7617048.8499999996</v>
          </cell>
          <cell r="O38">
            <v>715198.37</v>
          </cell>
          <cell r="P38">
            <v>14</v>
          </cell>
        </row>
        <row r="39">
          <cell r="K39">
            <v>21</v>
          </cell>
          <cell r="L39" t="str">
            <v>LW2-C523</v>
          </cell>
          <cell r="M39" t="str">
            <v>C523</v>
          </cell>
          <cell r="N39">
            <v>7625595.8087299997</v>
          </cell>
          <cell r="O39">
            <v>704884.58507999999</v>
          </cell>
          <cell r="P39">
            <v>14</v>
          </cell>
        </row>
        <row r="40">
          <cell r="K40">
            <v>38</v>
          </cell>
          <cell r="L40" t="str">
            <v>LW2-C527</v>
          </cell>
          <cell r="M40" t="str">
            <v>C527</v>
          </cell>
          <cell r="N40">
            <v>7623020.8903799998</v>
          </cell>
          <cell r="O40">
            <v>706145.19198999996</v>
          </cell>
          <cell r="P40">
            <v>20</v>
          </cell>
        </row>
        <row r="41">
          <cell r="K41">
            <v>14</v>
          </cell>
          <cell r="L41" t="str">
            <v>LW2-C296</v>
          </cell>
          <cell r="M41" t="str">
            <v>C296</v>
          </cell>
          <cell r="N41">
            <v>7627330.5814800002</v>
          </cell>
          <cell r="O41">
            <v>705457.29281000001</v>
          </cell>
          <cell r="P41">
            <v>14</v>
          </cell>
        </row>
        <row r="42">
          <cell r="K42">
            <v>27</v>
          </cell>
          <cell r="L42" t="str">
            <v>LW2-C099</v>
          </cell>
          <cell r="M42" t="str">
            <v>C099</v>
          </cell>
          <cell r="N42">
            <v>7618024.59387</v>
          </cell>
          <cell r="O42">
            <v>716715.60129999998</v>
          </cell>
          <cell r="P42">
            <v>20</v>
          </cell>
        </row>
        <row r="43">
          <cell r="K43">
            <v>30</v>
          </cell>
          <cell r="L43" t="str">
            <v>LW2-C109</v>
          </cell>
          <cell r="M43" t="str">
            <v>C109</v>
          </cell>
          <cell r="N43">
            <v>7618385.3682000004</v>
          </cell>
          <cell r="O43">
            <v>715938.19155999995</v>
          </cell>
          <cell r="P43">
            <v>20</v>
          </cell>
        </row>
        <row r="44">
          <cell r="N44">
            <v>7618385.3682000004</v>
          </cell>
          <cell r="O44">
            <v>715938.19155999995</v>
          </cell>
        </row>
        <row r="45">
          <cell r="N45">
            <v>7618385.3682000004</v>
          </cell>
          <cell r="O45">
            <v>715938.19155999995</v>
          </cell>
        </row>
        <row r="46">
          <cell r="O46">
            <v>704447.52659999998</v>
          </cell>
          <cell r="P46">
            <v>20</v>
          </cell>
        </row>
        <row r="47">
          <cell r="O47">
            <v>702158.01547999994</v>
          </cell>
          <cell r="P47">
            <v>20</v>
          </cell>
        </row>
        <row r="49">
          <cell r="K49">
            <v>37</v>
          </cell>
          <cell r="L49" t="str">
            <v>LW2-C526</v>
          </cell>
          <cell r="M49" t="str">
            <v>C526</v>
          </cell>
          <cell r="N49">
            <v>7623183.4174800003</v>
          </cell>
          <cell r="O49">
            <v>706136.76074399997</v>
          </cell>
          <cell r="P4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6"/>
  <sheetViews>
    <sheetView workbookViewId="0">
      <pane ySplit="2" topLeftCell="A89" activePane="bottomLeft" state="frozen"/>
      <selection pane="bottomLeft" activeCell="D94" sqref="D94"/>
    </sheetView>
  </sheetViews>
  <sheetFormatPr defaultRowHeight="15"/>
  <cols>
    <col min="1" max="1" width="20.7109375" bestFit="1" customWidth="1"/>
    <col min="2" max="2" width="24.140625" bestFit="1" customWidth="1"/>
    <col min="3" max="3" width="14" bestFit="1" customWidth="1"/>
    <col min="4" max="4" width="26.7109375" bestFit="1" customWidth="1"/>
    <col min="5" max="5" width="14.28515625" bestFit="1" customWidth="1"/>
    <col min="8" max="8" width="15.140625" bestFit="1" customWidth="1"/>
    <col min="9" max="9" width="11.5703125" hidden="1" customWidth="1"/>
    <col min="10" max="43" width="0" hidden="1" customWidth="1"/>
  </cols>
  <sheetData>
    <row r="1" spans="1:43">
      <c r="A1" s="54" t="s">
        <v>125</v>
      </c>
    </row>
    <row r="2" spans="1:43">
      <c r="A2" s="3" t="s">
        <v>0</v>
      </c>
      <c r="B2" s="3" t="s">
        <v>1</v>
      </c>
      <c r="C2" s="3" t="s">
        <v>7</v>
      </c>
      <c r="D2" s="3" t="s">
        <v>8</v>
      </c>
      <c r="E2" s="55" t="s">
        <v>9</v>
      </c>
      <c r="F2" s="55" t="s">
        <v>19</v>
      </c>
      <c r="G2" s="3" t="s">
        <v>14</v>
      </c>
      <c r="H2" s="3" t="s">
        <v>13</v>
      </c>
      <c r="I2" t="s">
        <v>2</v>
      </c>
      <c r="J2" t="s">
        <v>3</v>
      </c>
      <c r="K2" t="s">
        <v>4</v>
      </c>
      <c r="L2" t="s">
        <v>5</v>
      </c>
      <c r="M2" t="s">
        <v>6</v>
      </c>
      <c r="N2" t="s">
        <v>10</v>
      </c>
      <c r="O2" t="s">
        <v>11</v>
      </c>
      <c r="P2" t="s">
        <v>12</v>
      </c>
      <c r="Q2" t="s">
        <v>15</v>
      </c>
      <c r="R2" t="s">
        <v>16</v>
      </c>
      <c r="S2" t="s">
        <v>17</v>
      </c>
      <c r="T2" t="s">
        <v>18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126</v>
      </c>
      <c r="AN2" t="s">
        <v>127</v>
      </c>
      <c r="AO2" t="s">
        <v>128</v>
      </c>
      <c r="AP2" t="s">
        <v>129</v>
      </c>
      <c r="AQ2" t="s">
        <v>130</v>
      </c>
    </row>
    <row r="3" spans="1:43">
      <c r="A3" t="s">
        <v>38</v>
      </c>
      <c r="B3" t="s">
        <v>39</v>
      </c>
      <c r="C3" t="s">
        <v>49</v>
      </c>
      <c r="D3" s="56" t="s">
        <v>50</v>
      </c>
      <c r="E3">
        <v>1430</v>
      </c>
      <c r="F3" t="s">
        <v>131</v>
      </c>
      <c r="H3" t="s">
        <v>46</v>
      </c>
      <c r="I3" s="1">
        <v>43463</v>
      </c>
      <c r="J3" s="2">
        <v>0.12361111111111112</v>
      </c>
      <c r="K3" t="s">
        <v>132</v>
      </c>
      <c r="L3" t="s">
        <v>40</v>
      </c>
      <c r="M3" t="s">
        <v>41</v>
      </c>
      <c r="O3" t="s">
        <v>44</v>
      </c>
      <c r="P3" t="s">
        <v>45</v>
      </c>
      <c r="Q3" t="s">
        <v>46</v>
      </c>
      <c r="S3">
        <v>3.3</v>
      </c>
      <c r="U3" t="s">
        <v>131</v>
      </c>
    </row>
    <row r="4" spans="1:43">
      <c r="A4" t="s">
        <v>38</v>
      </c>
      <c r="B4" t="s">
        <v>39</v>
      </c>
      <c r="C4" t="s">
        <v>51</v>
      </c>
      <c r="D4" s="56" t="s">
        <v>52</v>
      </c>
      <c r="E4">
        <v>6140</v>
      </c>
      <c r="F4" t="s">
        <v>131</v>
      </c>
      <c r="H4" t="s">
        <v>46</v>
      </c>
      <c r="I4" s="1">
        <v>43463</v>
      </c>
      <c r="J4" s="2">
        <v>0.12361111111111112</v>
      </c>
      <c r="K4" t="s">
        <v>132</v>
      </c>
      <c r="L4" t="s">
        <v>40</v>
      </c>
      <c r="M4" t="s">
        <v>41</v>
      </c>
      <c r="O4" t="s">
        <v>44</v>
      </c>
      <c r="P4" t="s">
        <v>45</v>
      </c>
      <c r="Q4" t="s">
        <v>46</v>
      </c>
      <c r="S4">
        <v>9.5500000000000007</v>
      </c>
      <c r="U4" t="s">
        <v>131</v>
      </c>
    </row>
    <row r="5" spans="1:43">
      <c r="A5" t="s">
        <v>38</v>
      </c>
      <c r="B5" t="s">
        <v>39</v>
      </c>
      <c r="C5" t="s">
        <v>42</v>
      </c>
      <c r="D5" s="56" t="s">
        <v>43</v>
      </c>
      <c r="E5">
        <v>334</v>
      </c>
      <c r="F5" t="s">
        <v>131</v>
      </c>
      <c r="H5" t="s">
        <v>46</v>
      </c>
      <c r="I5" s="1">
        <v>43463</v>
      </c>
      <c r="J5" s="2">
        <v>0.12361111111111112</v>
      </c>
      <c r="K5" t="s">
        <v>132</v>
      </c>
      <c r="L5" t="s">
        <v>40</v>
      </c>
      <c r="M5" t="s">
        <v>41</v>
      </c>
      <c r="O5" t="s">
        <v>44</v>
      </c>
      <c r="P5" t="s">
        <v>45</v>
      </c>
      <c r="Q5" t="s">
        <v>46</v>
      </c>
      <c r="S5">
        <v>6.31</v>
      </c>
      <c r="U5" t="s">
        <v>131</v>
      </c>
    </row>
    <row r="6" spans="1:43">
      <c r="A6" t="s">
        <v>38</v>
      </c>
      <c r="B6" t="s">
        <v>39</v>
      </c>
      <c r="C6" t="s">
        <v>53</v>
      </c>
      <c r="D6" t="s">
        <v>54</v>
      </c>
      <c r="E6">
        <v>923</v>
      </c>
      <c r="F6" t="s">
        <v>131</v>
      </c>
      <c r="H6" t="s">
        <v>46</v>
      </c>
      <c r="I6" s="1">
        <v>43463</v>
      </c>
      <c r="J6" s="2">
        <v>0.12361111111111112</v>
      </c>
      <c r="K6" t="s">
        <v>132</v>
      </c>
      <c r="L6" t="s">
        <v>40</v>
      </c>
      <c r="M6" t="s">
        <v>41</v>
      </c>
      <c r="O6" t="s">
        <v>44</v>
      </c>
      <c r="P6" t="s">
        <v>45</v>
      </c>
      <c r="Q6" t="s">
        <v>46</v>
      </c>
      <c r="S6">
        <v>3.17</v>
      </c>
      <c r="T6">
        <v>49.3</v>
      </c>
      <c r="U6" t="s">
        <v>131</v>
      </c>
    </row>
    <row r="7" spans="1:43">
      <c r="A7" t="s">
        <v>38</v>
      </c>
      <c r="B7" t="s">
        <v>39</v>
      </c>
      <c r="C7" t="s">
        <v>61</v>
      </c>
      <c r="D7" t="s">
        <v>62</v>
      </c>
      <c r="E7">
        <v>621</v>
      </c>
      <c r="F7" t="s">
        <v>131</v>
      </c>
      <c r="H7" t="s">
        <v>46</v>
      </c>
      <c r="I7" s="1">
        <v>43463</v>
      </c>
      <c r="J7" s="2">
        <v>0.12361111111111112</v>
      </c>
      <c r="K7" t="s">
        <v>132</v>
      </c>
      <c r="L7" t="s">
        <v>40</v>
      </c>
      <c r="M7" t="s">
        <v>41</v>
      </c>
      <c r="O7" t="s">
        <v>44</v>
      </c>
      <c r="P7" t="s">
        <v>45</v>
      </c>
      <c r="Q7" t="s">
        <v>46</v>
      </c>
      <c r="S7">
        <v>10.199999999999999</v>
      </c>
      <c r="T7">
        <v>49</v>
      </c>
      <c r="U7" t="s">
        <v>131</v>
      </c>
    </row>
    <row r="8" spans="1:43">
      <c r="A8" t="s">
        <v>38</v>
      </c>
      <c r="B8" t="s">
        <v>39</v>
      </c>
      <c r="C8" t="s">
        <v>57</v>
      </c>
      <c r="D8" t="s">
        <v>58</v>
      </c>
      <c r="E8">
        <v>830</v>
      </c>
      <c r="F8" t="s">
        <v>131</v>
      </c>
      <c r="H8" t="s">
        <v>46</v>
      </c>
      <c r="I8" s="1">
        <v>43463</v>
      </c>
      <c r="J8" s="2">
        <v>0.12361111111111112</v>
      </c>
      <c r="K8" t="s">
        <v>132</v>
      </c>
      <c r="L8" t="s">
        <v>40</v>
      </c>
      <c r="M8" t="s">
        <v>41</v>
      </c>
      <c r="O8" t="s">
        <v>44</v>
      </c>
      <c r="P8" t="s">
        <v>45</v>
      </c>
      <c r="Q8" t="s">
        <v>46</v>
      </c>
      <c r="S8">
        <v>5.79</v>
      </c>
      <c r="T8">
        <v>49.4</v>
      </c>
      <c r="U8" t="s">
        <v>131</v>
      </c>
    </row>
    <row r="9" spans="1:43">
      <c r="A9" t="s">
        <v>38</v>
      </c>
      <c r="B9" t="s">
        <v>39</v>
      </c>
      <c r="C9" t="s">
        <v>59</v>
      </c>
      <c r="D9" t="s">
        <v>60</v>
      </c>
      <c r="E9">
        <v>772</v>
      </c>
      <c r="F9" t="s">
        <v>131</v>
      </c>
      <c r="H9" t="s">
        <v>46</v>
      </c>
      <c r="I9" s="1">
        <v>43463</v>
      </c>
      <c r="J9" s="2">
        <v>0.12361111111111112</v>
      </c>
      <c r="K9" t="s">
        <v>132</v>
      </c>
      <c r="L9" t="s">
        <v>40</v>
      </c>
      <c r="M9" t="s">
        <v>41</v>
      </c>
      <c r="O9" t="s">
        <v>44</v>
      </c>
      <c r="P9" t="s">
        <v>45</v>
      </c>
      <c r="Q9" t="s">
        <v>46</v>
      </c>
      <c r="S9">
        <v>6.81</v>
      </c>
      <c r="T9">
        <v>49.4</v>
      </c>
      <c r="U9" t="s">
        <v>131</v>
      </c>
    </row>
    <row r="10" spans="1:43">
      <c r="A10" t="s">
        <v>38</v>
      </c>
      <c r="B10" t="s">
        <v>39</v>
      </c>
      <c r="C10" t="s">
        <v>55</v>
      </c>
      <c r="D10" t="s">
        <v>56</v>
      </c>
      <c r="E10">
        <v>1310</v>
      </c>
      <c r="F10" t="s">
        <v>131</v>
      </c>
      <c r="H10" t="s">
        <v>46</v>
      </c>
      <c r="I10" s="1">
        <v>43463</v>
      </c>
      <c r="J10" s="2">
        <v>0.12361111111111112</v>
      </c>
      <c r="K10" t="s">
        <v>132</v>
      </c>
      <c r="L10" t="s">
        <v>40</v>
      </c>
      <c r="M10" t="s">
        <v>41</v>
      </c>
      <c r="O10" t="s">
        <v>44</v>
      </c>
      <c r="P10" t="s">
        <v>45</v>
      </c>
      <c r="Q10" t="s">
        <v>46</v>
      </c>
      <c r="S10">
        <v>3.45</v>
      </c>
      <c r="T10">
        <v>49.2</v>
      </c>
      <c r="U10" t="s">
        <v>131</v>
      </c>
    </row>
    <row r="11" spans="1:43">
      <c r="A11" t="s">
        <v>38</v>
      </c>
      <c r="B11" t="s">
        <v>39</v>
      </c>
      <c r="C11" t="s">
        <v>63</v>
      </c>
      <c r="D11" t="s">
        <v>64</v>
      </c>
      <c r="E11">
        <v>44.2</v>
      </c>
      <c r="F11" t="s">
        <v>131</v>
      </c>
      <c r="G11" t="s">
        <v>68</v>
      </c>
      <c r="H11" t="s">
        <v>46</v>
      </c>
      <c r="I11" s="1">
        <v>43463</v>
      </c>
      <c r="J11" s="2">
        <v>0.12361111111111112</v>
      </c>
      <c r="K11" t="s">
        <v>132</v>
      </c>
      <c r="L11" t="s">
        <v>40</v>
      </c>
      <c r="M11" t="s">
        <v>41</v>
      </c>
      <c r="O11" t="s">
        <v>44</v>
      </c>
      <c r="P11" t="s">
        <v>45</v>
      </c>
      <c r="Q11" t="s">
        <v>46</v>
      </c>
      <c r="S11">
        <v>7.56</v>
      </c>
      <c r="T11">
        <v>48.4</v>
      </c>
      <c r="U11" t="s">
        <v>131</v>
      </c>
    </row>
    <row r="12" spans="1:43">
      <c r="A12" t="s">
        <v>38</v>
      </c>
      <c r="B12" t="s">
        <v>39</v>
      </c>
      <c r="C12" t="s">
        <v>47</v>
      </c>
      <c r="D12" s="56" t="s">
        <v>48</v>
      </c>
      <c r="E12">
        <v>507</v>
      </c>
      <c r="F12" t="s">
        <v>131</v>
      </c>
      <c r="H12" t="s">
        <v>46</v>
      </c>
      <c r="I12" s="1">
        <v>43463</v>
      </c>
      <c r="J12" s="2">
        <v>0.12361111111111112</v>
      </c>
      <c r="K12" t="s">
        <v>132</v>
      </c>
      <c r="L12" t="s">
        <v>40</v>
      </c>
      <c r="M12" t="s">
        <v>41</v>
      </c>
      <c r="O12" t="s">
        <v>44</v>
      </c>
      <c r="P12" t="s">
        <v>45</v>
      </c>
      <c r="Q12" t="s">
        <v>46</v>
      </c>
      <c r="S12">
        <v>3.13</v>
      </c>
      <c r="U12" t="s">
        <v>131</v>
      </c>
    </row>
    <row r="13" spans="1:43">
      <c r="A13" t="s">
        <v>38</v>
      </c>
      <c r="B13" t="s">
        <v>39</v>
      </c>
      <c r="C13" t="s">
        <v>65</v>
      </c>
      <c r="D13" t="s">
        <v>66</v>
      </c>
      <c r="E13">
        <v>238</v>
      </c>
      <c r="F13" t="s">
        <v>131</v>
      </c>
      <c r="H13" t="s">
        <v>46</v>
      </c>
      <c r="I13" s="1">
        <v>43463</v>
      </c>
      <c r="J13" s="2">
        <v>0.12361111111111112</v>
      </c>
      <c r="K13" t="s">
        <v>132</v>
      </c>
      <c r="L13" t="s">
        <v>40</v>
      </c>
      <c r="M13" t="s">
        <v>41</v>
      </c>
      <c r="O13" t="s">
        <v>44</v>
      </c>
      <c r="P13" t="s">
        <v>45</v>
      </c>
      <c r="Q13" t="s">
        <v>46</v>
      </c>
      <c r="S13">
        <v>10.199999999999999</v>
      </c>
      <c r="T13">
        <v>49.3</v>
      </c>
      <c r="U13" t="s">
        <v>131</v>
      </c>
    </row>
    <row r="14" spans="1:43">
      <c r="A14" t="s">
        <v>67</v>
      </c>
      <c r="B14" t="s">
        <v>39</v>
      </c>
      <c r="C14" t="s">
        <v>49</v>
      </c>
      <c r="D14" s="56" t="s">
        <v>50</v>
      </c>
      <c r="E14">
        <v>1550</v>
      </c>
      <c r="F14" t="s">
        <v>131</v>
      </c>
      <c r="H14" t="s">
        <v>46</v>
      </c>
      <c r="I14" s="1">
        <v>43462</v>
      </c>
      <c r="J14" s="2">
        <v>0.8041666666666667</v>
      </c>
      <c r="K14" t="s">
        <v>132</v>
      </c>
      <c r="L14" t="s">
        <v>40</v>
      </c>
      <c r="M14" t="s">
        <v>41</v>
      </c>
      <c r="O14" t="s">
        <v>44</v>
      </c>
      <c r="P14" t="s">
        <v>45</v>
      </c>
      <c r="Q14" t="s">
        <v>46</v>
      </c>
      <c r="S14">
        <v>1.83</v>
      </c>
      <c r="U14" t="s">
        <v>131</v>
      </c>
    </row>
    <row r="15" spans="1:43">
      <c r="A15" t="s">
        <v>67</v>
      </c>
      <c r="B15" t="s">
        <v>39</v>
      </c>
      <c r="C15" t="s">
        <v>51</v>
      </c>
      <c r="D15" s="56" t="s">
        <v>52</v>
      </c>
      <c r="E15">
        <v>6400</v>
      </c>
      <c r="F15" t="s">
        <v>131</v>
      </c>
      <c r="H15" t="s">
        <v>46</v>
      </c>
      <c r="I15" s="1">
        <v>43462</v>
      </c>
      <c r="J15" s="2">
        <v>0.8041666666666667</v>
      </c>
      <c r="K15" t="s">
        <v>132</v>
      </c>
      <c r="L15" t="s">
        <v>40</v>
      </c>
      <c r="M15" t="s">
        <v>41</v>
      </c>
      <c r="O15" t="s">
        <v>44</v>
      </c>
      <c r="P15" t="s">
        <v>45</v>
      </c>
      <c r="Q15" t="s">
        <v>46</v>
      </c>
      <c r="S15">
        <v>3.06</v>
      </c>
      <c r="U15" t="s">
        <v>131</v>
      </c>
    </row>
    <row r="16" spans="1:43">
      <c r="A16" t="s">
        <v>67</v>
      </c>
      <c r="B16" t="s">
        <v>39</v>
      </c>
      <c r="C16" t="s">
        <v>42</v>
      </c>
      <c r="D16" s="56" t="s">
        <v>43</v>
      </c>
      <c r="E16">
        <v>86.5</v>
      </c>
      <c r="F16" t="s">
        <v>131</v>
      </c>
      <c r="H16" t="s">
        <v>46</v>
      </c>
      <c r="I16" s="1">
        <v>43462</v>
      </c>
      <c r="J16" s="2">
        <v>0.8041666666666667</v>
      </c>
      <c r="K16" t="s">
        <v>132</v>
      </c>
      <c r="L16" t="s">
        <v>40</v>
      </c>
      <c r="M16" t="s">
        <v>41</v>
      </c>
      <c r="O16" t="s">
        <v>44</v>
      </c>
      <c r="P16" t="s">
        <v>45</v>
      </c>
      <c r="Q16" t="s">
        <v>46</v>
      </c>
      <c r="S16">
        <v>0.69399999999999995</v>
      </c>
      <c r="U16" t="s">
        <v>131</v>
      </c>
    </row>
    <row r="17" spans="1:21">
      <c r="A17" t="s">
        <v>67</v>
      </c>
      <c r="B17" t="s">
        <v>39</v>
      </c>
      <c r="C17" t="s">
        <v>53</v>
      </c>
      <c r="D17" t="s">
        <v>54</v>
      </c>
      <c r="E17">
        <v>10.8</v>
      </c>
      <c r="F17" t="s">
        <v>131</v>
      </c>
      <c r="G17" t="s">
        <v>68</v>
      </c>
      <c r="H17" t="s">
        <v>46</v>
      </c>
      <c r="I17" s="1">
        <v>43462</v>
      </c>
      <c r="J17" s="2">
        <v>0.8041666666666667</v>
      </c>
      <c r="K17" t="s">
        <v>132</v>
      </c>
      <c r="L17" t="s">
        <v>40</v>
      </c>
      <c r="M17" t="s">
        <v>41</v>
      </c>
      <c r="O17" t="s">
        <v>44</v>
      </c>
      <c r="P17" t="s">
        <v>45</v>
      </c>
      <c r="Q17" t="s">
        <v>46</v>
      </c>
      <c r="S17">
        <v>0.7</v>
      </c>
      <c r="T17">
        <v>43.8</v>
      </c>
      <c r="U17" t="s">
        <v>131</v>
      </c>
    </row>
    <row r="18" spans="1:21">
      <c r="A18" t="s">
        <v>67</v>
      </c>
      <c r="B18" t="s">
        <v>39</v>
      </c>
      <c r="C18" t="s">
        <v>61</v>
      </c>
      <c r="D18" t="s">
        <v>62</v>
      </c>
      <c r="E18">
        <v>6.29</v>
      </c>
      <c r="F18" t="s">
        <v>131</v>
      </c>
      <c r="G18" t="s">
        <v>68</v>
      </c>
      <c r="H18" t="s">
        <v>46</v>
      </c>
      <c r="I18" s="1">
        <v>43462</v>
      </c>
      <c r="J18" s="2">
        <v>0.8041666666666667</v>
      </c>
      <c r="K18" t="s">
        <v>132</v>
      </c>
      <c r="L18" t="s">
        <v>40</v>
      </c>
      <c r="M18" t="s">
        <v>41</v>
      </c>
      <c r="O18" t="s">
        <v>44</v>
      </c>
      <c r="P18" t="s">
        <v>45</v>
      </c>
      <c r="Q18" t="s">
        <v>46</v>
      </c>
      <c r="S18">
        <v>1.01</v>
      </c>
      <c r="T18">
        <v>43.5</v>
      </c>
      <c r="U18" t="s">
        <v>131</v>
      </c>
    </row>
    <row r="19" spans="1:21">
      <c r="A19" t="s">
        <v>67</v>
      </c>
      <c r="B19" t="s">
        <v>39</v>
      </c>
      <c r="C19" t="s">
        <v>57</v>
      </c>
      <c r="D19" t="s">
        <v>58</v>
      </c>
      <c r="E19">
        <v>13.7</v>
      </c>
      <c r="F19" t="s">
        <v>131</v>
      </c>
      <c r="G19" t="s">
        <v>68</v>
      </c>
      <c r="H19" t="s">
        <v>46</v>
      </c>
      <c r="I19" s="1">
        <v>43462</v>
      </c>
      <c r="J19" s="2">
        <v>0.8041666666666667</v>
      </c>
      <c r="K19" t="s">
        <v>132</v>
      </c>
      <c r="L19" t="s">
        <v>40</v>
      </c>
      <c r="M19" t="s">
        <v>41</v>
      </c>
      <c r="O19" t="s">
        <v>44</v>
      </c>
      <c r="P19" t="s">
        <v>45</v>
      </c>
      <c r="Q19" t="s">
        <v>46</v>
      </c>
      <c r="S19">
        <v>0.63100000000000001</v>
      </c>
      <c r="T19">
        <v>43.8</v>
      </c>
      <c r="U19" t="s">
        <v>131</v>
      </c>
    </row>
    <row r="20" spans="1:21">
      <c r="A20" t="s">
        <v>67</v>
      </c>
      <c r="B20" t="s">
        <v>39</v>
      </c>
      <c r="C20" t="s">
        <v>59</v>
      </c>
      <c r="D20" t="s">
        <v>60</v>
      </c>
      <c r="E20">
        <v>9.66</v>
      </c>
      <c r="F20" t="s">
        <v>131</v>
      </c>
      <c r="G20" t="s">
        <v>68</v>
      </c>
      <c r="H20" t="s">
        <v>46</v>
      </c>
      <c r="I20" s="1">
        <v>43462</v>
      </c>
      <c r="J20" s="2">
        <v>0.8041666666666667</v>
      </c>
      <c r="K20" t="s">
        <v>132</v>
      </c>
      <c r="L20" t="s">
        <v>40</v>
      </c>
      <c r="M20" t="s">
        <v>41</v>
      </c>
      <c r="O20" t="s">
        <v>44</v>
      </c>
      <c r="P20" t="s">
        <v>45</v>
      </c>
      <c r="Q20" t="s">
        <v>46</v>
      </c>
      <c r="S20">
        <v>0.73699999999999999</v>
      </c>
      <c r="T20">
        <v>43.8</v>
      </c>
      <c r="U20" t="s">
        <v>131</v>
      </c>
    </row>
    <row r="21" spans="1:21">
      <c r="A21" t="s">
        <v>67</v>
      </c>
      <c r="B21" t="s">
        <v>39</v>
      </c>
      <c r="C21" t="s">
        <v>55</v>
      </c>
      <c r="D21" t="s">
        <v>56</v>
      </c>
      <c r="E21">
        <v>18.899999999999999</v>
      </c>
      <c r="F21" t="s">
        <v>131</v>
      </c>
      <c r="G21" t="s">
        <v>68</v>
      </c>
      <c r="H21" t="s">
        <v>46</v>
      </c>
      <c r="I21" s="1">
        <v>43462</v>
      </c>
      <c r="J21" s="2">
        <v>0.8041666666666667</v>
      </c>
      <c r="K21" t="s">
        <v>132</v>
      </c>
      <c r="L21" t="s">
        <v>40</v>
      </c>
      <c r="M21" t="s">
        <v>41</v>
      </c>
      <c r="O21" t="s">
        <v>44</v>
      </c>
      <c r="P21" t="s">
        <v>45</v>
      </c>
      <c r="Q21" t="s">
        <v>46</v>
      </c>
      <c r="S21">
        <v>0.70899999999999996</v>
      </c>
      <c r="T21">
        <v>43.7</v>
      </c>
      <c r="U21" t="s">
        <v>131</v>
      </c>
    </row>
    <row r="22" spans="1:21">
      <c r="A22" t="s">
        <v>67</v>
      </c>
      <c r="B22" t="s">
        <v>39</v>
      </c>
      <c r="C22" t="s">
        <v>63</v>
      </c>
      <c r="D22" t="s">
        <v>64</v>
      </c>
      <c r="E22">
        <v>1.28</v>
      </c>
      <c r="F22" t="s">
        <v>131</v>
      </c>
      <c r="G22" t="s">
        <v>70</v>
      </c>
      <c r="H22" t="s">
        <v>69</v>
      </c>
      <c r="I22" s="1">
        <v>43462</v>
      </c>
      <c r="J22" s="2">
        <v>0.8041666666666667</v>
      </c>
      <c r="K22" t="s">
        <v>132</v>
      </c>
      <c r="L22" t="s">
        <v>40</v>
      </c>
      <c r="M22" t="s">
        <v>41</v>
      </c>
      <c r="O22" t="s">
        <v>44</v>
      </c>
      <c r="P22" t="s">
        <v>45</v>
      </c>
      <c r="Q22" t="s">
        <v>46</v>
      </c>
      <c r="S22">
        <v>1.28</v>
      </c>
      <c r="T22">
        <v>42.9</v>
      </c>
      <c r="U22" t="s">
        <v>131</v>
      </c>
    </row>
    <row r="23" spans="1:21">
      <c r="A23" t="s">
        <v>67</v>
      </c>
      <c r="B23" t="s">
        <v>39</v>
      </c>
      <c r="C23" t="s">
        <v>47</v>
      </c>
      <c r="D23" s="56" t="s">
        <v>48</v>
      </c>
      <c r="E23">
        <v>169</v>
      </c>
      <c r="F23" t="s">
        <v>131</v>
      </c>
      <c r="H23" t="s">
        <v>46</v>
      </c>
      <c r="I23" s="1">
        <v>43462</v>
      </c>
      <c r="J23" s="2">
        <v>0.8041666666666667</v>
      </c>
      <c r="K23" t="s">
        <v>132</v>
      </c>
      <c r="L23" t="s">
        <v>40</v>
      </c>
      <c r="M23" t="s">
        <v>41</v>
      </c>
      <c r="O23" t="s">
        <v>44</v>
      </c>
      <c r="P23" t="s">
        <v>45</v>
      </c>
      <c r="Q23" t="s">
        <v>46</v>
      </c>
      <c r="S23">
        <v>0.61899999999999999</v>
      </c>
      <c r="U23" t="s">
        <v>131</v>
      </c>
    </row>
    <row r="24" spans="1:21">
      <c r="A24" t="s">
        <v>67</v>
      </c>
      <c r="B24" t="s">
        <v>39</v>
      </c>
      <c r="C24" t="s">
        <v>65</v>
      </c>
      <c r="D24" t="s">
        <v>66</v>
      </c>
      <c r="E24">
        <v>0.95299999999999996</v>
      </c>
      <c r="F24" t="s">
        <v>131</v>
      </c>
      <c r="G24" t="s">
        <v>70</v>
      </c>
      <c r="H24" t="s">
        <v>69</v>
      </c>
      <c r="I24" s="1">
        <v>43462</v>
      </c>
      <c r="J24" s="2">
        <v>0.8041666666666667</v>
      </c>
      <c r="K24" t="s">
        <v>132</v>
      </c>
      <c r="L24" t="s">
        <v>40</v>
      </c>
      <c r="M24" t="s">
        <v>41</v>
      </c>
      <c r="O24" t="s">
        <v>44</v>
      </c>
      <c r="P24" t="s">
        <v>45</v>
      </c>
      <c r="Q24" t="s">
        <v>46</v>
      </c>
      <c r="S24">
        <v>0.95299999999999996</v>
      </c>
      <c r="T24">
        <v>43.7</v>
      </c>
      <c r="U24" t="s">
        <v>131</v>
      </c>
    </row>
    <row r="25" spans="1:21">
      <c r="A25" t="s">
        <v>71</v>
      </c>
      <c r="B25" t="s">
        <v>39</v>
      </c>
      <c r="C25" t="s">
        <v>49</v>
      </c>
      <c r="D25" s="56" t="s">
        <v>50</v>
      </c>
      <c r="E25">
        <v>3440</v>
      </c>
      <c r="F25" t="s">
        <v>131</v>
      </c>
      <c r="H25" t="s">
        <v>46</v>
      </c>
      <c r="I25" s="1">
        <v>43462</v>
      </c>
      <c r="J25" s="2">
        <v>0.87222222222222223</v>
      </c>
      <c r="K25" t="s">
        <v>132</v>
      </c>
      <c r="L25" t="s">
        <v>40</v>
      </c>
      <c r="M25" t="s">
        <v>41</v>
      </c>
      <c r="O25" t="s">
        <v>44</v>
      </c>
      <c r="P25" t="s">
        <v>45</v>
      </c>
      <c r="Q25" t="s">
        <v>46</v>
      </c>
      <c r="S25">
        <v>1.76</v>
      </c>
      <c r="U25" t="s">
        <v>131</v>
      </c>
    </row>
    <row r="26" spans="1:21">
      <c r="A26" t="s">
        <v>71</v>
      </c>
      <c r="B26" t="s">
        <v>39</v>
      </c>
      <c r="C26" t="s">
        <v>51</v>
      </c>
      <c r="D26" s="56" t="s">
        <v>52</v>
      </c>
      <c r="E26" s="5">
        <v>7210</v>
      </c>
      <c r="F26" t="s">
        <v>131</v>
      </c>
      <c r="H26" t="s">
        <v>46</v>
      </c>
      <c r="I26" s="1">
        <v>43462</v>
      </c>
      <c r="J26" s="2">
        <v>0.87222222222222223</v>
      </c>
      <c r="K26" t="s">
        <v>132</v>
      </c>
      <c r="L26" t="s">
        <v>40</v>
      </c>
      <c r="M26" t="s">
        <v>41</v>
      </c>
      <c r="O26" t="s">
        <v>44</v>
      </c>
      <c r="P26" t="s">
        <v>45</v>
      </c>
      <c r="Q26" t="s">
        <v>46</v>
      </c>
      <c r="S26">
        <v>1.9</v>
      </c>
      <c r="U26" t="s">
        <v>131</v>
      </c>
    </row>
    <row r="27" spans="1:21">
      <c r="A27" t="s">
        <v>71</v>
      </c>
      <c r="B27" t="s">
        <v>39</v>
      </c>
      <c r="C27" t="s">
        <v>42</v>
      </c>
      <c r="D27" s="56" t="s">
        <v>43</v>
      </c>
      <c r="E27">
        <v>664</v>
      </c>
      <c r="F27" t="s">
        <v>131</v>
      </c>
      <c r="H27" t="s">
        <v>46</v>
      </c>
      <c r="I27" s="1">
        <v>43462</v>
      </c>
      <c r="J27" s="2">
        <v>0.87222222222222223</v>
      </c>
      <c r="K27" t="s">
        <v>132</v>
      </c>
      <c r="L27" t="s">
        <v>40</v>
      </c>
      <c r="M27" t="s">
        <v>41</v>
      </c>
      <c r="O27" t="s">
        <v>44</v>
      </c>
      <c r="P27" t="s">
        <v>45</v>
      </c>
      <c r="Q27" t="s">
        <v>46</v>
      </c>
      <c r="S27">
        <v>1.96</v>
      </c>
      <c r="U27" t="s">
        <v>131</v>
      </c>
    </row>
    <row r="28" spans="1:21">
      <c r="A28" t="s">
        <v>71</v>
      </c>
      <c r="B28" t="s">
        <v>39</v>
      </c>
      <c r="C28" t="s">
        <v>53</v>
      </c>
      <c r="D28" t="s">
        <v>54</v>
      </c>
      <c r="E28">
        <v>79.5</v>
      </c>
      <c r="F28" t="s">
        <v>131</v>
      </c>
      <c r="H28" t="s">
        <v>46</v>
      </c>
      <c r="I28" s="1">
        <v>43462</v>
      </c>
      <c r="J28" s="2">
        <v>0.87222222222222223</v>
      </c>
      <c r="K28" t="s">
        <v>132</v>
      </c>
      <c r="L28" t="s">
        <v>40</v>
      </c>
      <c r="M28" t="s">
        <v>41</v>
      </c>
      <c r="O28" t="s">
        <v>44</v>
      </c>
      <c r="P28" t="s">
        <v>45</v>
      </c>
      <c r="Q28" t="s">
        <v>46</v>
      </c>
      <c r="S28">
        <v>0.76100000000000001</v>
      </c>
      <c r="T28">
        <v>51.4</v>
      </c>
      <c r="U28" t="s">
        <v>131</v>
      </c>
    </row>
    <row r="29" spans="1:21">
      <c r="A29" t="s">
        <v>71</v>
      </c>
      <c r="B29" t="s">
        <v>39</v>
      </c>
      <c r="C29" t="s">
        <v>61</v>
      </c>
      <c r="D29" t="s">
        <v>62</v>
      </c>
      <c r="E29">
        <v>34.799999999999997</v>
      </c>
      <c r="F29" t="s">
        <v>131</v>
      </c>
      <c r="G29" t="s">
        <v>68</v>
      </c>
      <c r="H29" t="s">
        <v>46</v>
      </c>
      <c r="I29" s="1">
        <v>43462</v>
      </c>
      <c r="J29" s="2">
        <v>0.87222222222222223</v>
      </c>
      <c r="K29" t="s">
        <v>132</v>
      </c>
      <c r="L29" t="s">
        <v>40</v>
      </c>
      <c r="M29" t="s">
        <v>41</v>
      </c>
      <c r="O29" t="s">
        <v>44</v>
      </c>
      <c r="P29" t="s">
        <v>45</v>
      </c>
      <c r="Q29" t="s">
        <v>46</v>
      </c>
      <c r="S29">
        <v>0.94299999999999995</v>
      </c>
      <c r="T29">
        <v>51</v>
      </c>
      <c r="U29" t="s">
        <v>131</v>
      </c>
    </row>
    <row r="30" spans="1:21">
      <c r="A30" t="s">
        <v>71</v>
      </c>
      <c r="B30" t="s">
        <v>39</v>
      </c>
      <c r="C30" t="s">
        <v>57</v>
      </c>
      <c r="D30" t="s">
        <v>58</v>
      </c>
      <c r="E30">
        <v>72.7</v>
      </c>
      <c r="F30" t="s">
        <v>131</v>
      </c>
      <c r="H30" t="s">
        <v>46</v>
      </c>
      <c r="I30" s="1">
        <v>43462</v>
      </c>
      <c r="J30" s="2">
        <v>0.87222222222222223</v>
      </c>
      <c r="K30" t="s">
        <v>132</v>
      </c>
      <c r="L30" t="s">
        <v>40</v>
      </c>
      <c r="M30" t="s">
        <v>41</v>
      </c>
      <c r="O30" t="s">
        <v>44</v>
      </c>
      <c r="P30" t="s">
        <v>45</v>
      </c>
      <c r="Q30" t="s">
        <v>46</v>
      </c>
      <c r="S30">
        <v>0.58499999999999996</v>
      </c>
      <c r="T30">
        <v>51.4</v>
      </c>
      <c r="U30" t="s">
        <v>131</v>
      </c>
    </row>
    <row r="31" spans="1:21">
      <c r="A31" t="s">
        <v>71</v>
      </c>
      <c r="B31" t="s">
        <v>39</v>
      </c>
      <c r="C31" t="s">
        <v>59</v>
      </c>
      <c r="D31" t="s">
        <v>60</v>
      </c>
      <c r="E31">
        <v>59.5</v>
      </c>
      <c r="F31" t="s">
        <v>131</v>
      </c>
      <c r="H31" t="s">
        <v>46</v>
      </c>
      <c r="I31" s="1">
        <v>43462</v>
      </c>
      <c r="J31" s="2">
        <v>0.87222222222222223</v>
      </c>
      <c r="K31" t="s">
        <v>132</v>
      </c>
      <c r="L31" t="s">
        <v>40</v>
      </c>
      <c r="M31" t="s">
        <v>41</v>
      </c>
      <c r="O31" t="s">
        <v>44</v>
      </c>
      <c r="P31" t="s">
        <v>45</v>
      </c>
      <c r="Q31" t="s">
        <v>46</v>
      </c>
      <c r="S31">
        <v>0.65600000000000003</v>
      </c>
      <c r="T31">
        <v>51.4</v>
      </c>
      <c r="U31" t="s">
        <v>131</v>
      </c>
    </row>
    <row r="32" spans="1:21">
      <c r="A32" t="s">
        <v>71</v>
      </c>
      <c r="B32" t="s">
        <v>39</v>
      </c>
      <c r="C32" t="s">
        <v>55</v>
      </c>
      <c r="D32" t="s">
        <v>56</v>
      </c>
      <c r="E32">
        <v>127</v>
      </c>
      <c r="F32" t="s">
        <v>131</v>
      </c>
      <c r="H32" t="s">
        <v>46</v>
      </c>
      <c r="I32" s="1">
        <v>43462</v>
      </c>
      <c r="J32" s="2">
        <v>0.87222222222222223</v>
      </c>
      <c r="K32" t="s">
        <v>132</v>
      </c>
      <c r="L32" t="s">
        <v>40</v>
      </c>
      <c r="M32" t="s">
        <v>41</v>
      </c>
      <c r="O32" t="s">
        <v>44</v>
      </c>
      <c r="P32" t="s">
        <v>45</v>
      </c>
      <c r="Q32" t="s">
        <v>46</v>
      </c>
      <c r="S32">
        <v>0.80800000000000005</v>
      </c>
      <c r="T32">
        <v>51.3</v>
      </c>
      <c r="U32" t="s">
        <v>131</v>
      </c>
    </row>
    <row r="33" spans="1:21">
      <c r="A33" t="s">
        <v>71</v>
      </c>
      <c r="B33" t="s">
        <v>39</v>
      </c>
      <c r="C33" t="s">
        <v>63</v>
      </c>
      <c r="D33" t="s">
        <v>64</v>
      </c>
      <c r="E33">
        <v>1.9</v>
      </c>
      <c r="F33" t="s">
        <v>131</v>
      </c>
      <c r="G33" t="s">
        <v>70</v>
      </c>
      <c r="H33" t="s">
        <v>69</v>
      </c>
      <c r="I33" s="1">
        <v>43462</v>
      </c>
      <c r="J33" s="2">
        <v>0.87222222222222223</v>
      </c>
      <c r="K33" t="s">
        <v>132</v>
      </c>
      <c r="L33" t="s">
        <v>40</v>
      </c>
      <c r="M33" t="s">
        <v>41</v>
      </c>
      <c r="O33" t="s">
        <v>44</v>
      </c>
      <c r="P33" t="s">
        <v>45</v>
      </c>
      <c r="Q33" t="s">
        <v>46</v>
      </c>
      <c r="S33">
        <v>1.9</v>
      </c>
      <c r="T33">
        <v>50.3</v>
      </c>
      <c r="U33" t="s">
        <v>131</v>
      </c>
    </row>
    <row r="34" spans="1:21">
      <c r="A34" t="s">
        <v>71</v>
      </c>
      <c r="B34" t="s">
        <v>39</v>
      </c>
      <c r="C34" t="s">
        <v>47</v>
      </c>
      <c r="D34" s="56" t="s">
        <v>48</v>
      </c>
      <c r="E34">
        <v>940</v>
      </c>
      <c r="F34" t="s">
        <v>131</v>
      </c>
      <c r="H34" t="s">
        <v>46</v>
      </c>
      <c r="I34" s="1">
        <v>43462</v>
      </c>
      <c r="J34" s="2">
        <v>0.87222222222222223</v>
      </c>
      <c r="K34" t="s">
        <v>132</v>
      </c>
      <c r="L34" t="s">
        <v>40</v>
      </c>
      <c r="M34" t="s">
        <v>41</v>
      </c>
      <c r="O34" t="s">
        <v>44</v>
      </c>
      <c r="P34" t="s">
        <v>45</v>
      </c>
      <c r="Q34" t="s">
        <v>46</v>
      </c>
      <c r="S34">
        <v>1.69</v>
      </c>
      <c r="U34" t="s">
        <v>131</v>
      </c>
    </row>
    <row r="35" spans="1:21">
      <c r="A35" t="s">
        <v>71</v>
      </c>
      <c r="B35" t="s">
        <v>39</v>
      </c>
      <c r="C35" t="s">
        <v>65</v>
      </c>
      <c r="D35" t="s">
        <v>66</v>
      </c>
      <c r="E35">
        <v>9.94</v>
      </c>
      <c r="F35" t="s">
        <v>131</v>
      </c>
      <c r="G35" t="s">
        <v>68</v>
      </c>
      <c r="H35" t="s">
        <v>46</v>
      </c>
      <c r="I35" s="1">
        <v>43462</v>
      </c>
      <c r="J35" s="2">
        <v>0.87222222222222223</v>
      </c>
      <c r="K35" t="s">
        <v>132</v>
      </c>
      <c r="L35" t="s">
        <v>40</v>
      </c>
      <c r="M35" t="s">
        <v>41</v>
      </c>
      <c r="O35" t="s">
        <v>44</v>
      </c>
      <c r="P35" t="s">
        <v>45</v>
      </c>
      <c r="Q35" t="s">
        <v>46</v>
      </c>
      <c r="S35">
        <v>1</v>
      </c>
      <c r="T35">
        <v>51.3</v>
      </c>
      <c r="U35" t="s">
        <v>131</v>
      </c>
    </row>
    <row r="36" spans="1:21">
      <c r="A36" t="s">
        <v>72</v>
      </c>
      <c r="B36" t="s">
        <v>39</v>
      </c>
      <c r="C36" t="s">
        <v>49</v>
      </c>
      <c r="D36" s="56" t="s">
        <v>50</v>
      </c>
      <c r="E36">
        <v>2400</v>
      </c>
      <c r="F36" t="s">
        <v>131</v>
      </c>
      <c r="H36" t="s">
        <v>46</v>
      </c>
      <c r="I36" s="1">
        <v>43463</v>
      </c>
      <c r="J36" s="2">
        <v>5.5555555555555552E-2</v>
      </c>
      <c r="K36" t="s">
        <v>132</v>
      </c>
      <c r="L36" t="s">
        <v>40</v>
      </c>
      <c r="M36" t="s">
        <v>41</v>
      </c>
      <c r="O36" t="s">
        <v>44</v>
      </c>
      <c r="P36" t="s">
        <v>45</v>
      </c>
      <c r="Q36" t="s">
        <v>46</v>
      </c>
      <c r="S36">
        <v>1.21</v>
      </c>
      <c r="U36" t="s">
        <v>131</v>
      </c>
    </row>
    <row r="37" spans="1:21">
      <c r="A37" t="s">
        <v>72</v>
      </c>
      <c r="B37" t="s">
        <v>39</v>
      </c>
      <c r="C37" t="s">
        <v>51</v>
      </c>
      <c r="D37" s="56" t="s">
        <v>52</v>
      </c>
      <c r="E37">
        <v>5650</v>
      </c>
      <c r="F37" t="s">
        <v>131</v>
      </c>
      <c r="H37" t="s">
        <v>46</v>
      </c>
      <c r="I37" s="1">
        <v>43463</v>
      </c>
      <c r="J37" s="2">
        <v>5.5555555555555552E-2</v>
      </c>
      <c r="K37" t="s">
        <v>132</v>
      </c>
      <c r="L37" t="s">
        <v>40</v>
      </c>
      <c r="M37" t="s">
        <v>41</v>
      </c>
      <c r="O37" t="s">
        <v>44</v>
      </c>
      <c r="P37" t="s">
        <v>45</v>
      </c>
      <c r="Q37" t="s">
        <v>46</v>
      </c>
      <c r="S37">
        <v>2.52</v>
      </c>
      <c r="U37" t="s">
        <v>131</v>
      </c>
    </row>
    <row r="38" spans="1:21">
      <c r="A38" t="s">
        <v>72</v>
      </c>
      <c r="B38" t="s">
        <v>39</v>
      </c>
      <c r="C38" t="s">
        <v>42</v>
      </c>
      <c r="D38" s="56" t="s">
        <v>43</v>
      </c>
      <c r="E38">
        <v>545</v>
      </c>
      <c r="F38" t="s">
        <v>131</v>
      </c>
      <c r="H38" t="s">
        <v>46</v>
      </c>
      <c r="I38" s="1">
        <v>43463</v>
      </c>
      <c r="J38" s="2">
        <v>5.5555555555555552E-2</v>
      </c>
      <c r="K38" t="s">
        <v>132</v>
      </c>
      <c r="L38" t="s">
        <v>40</v>
      </c>
      <c r="M38" t="s">
        <v>41</v>
      </c>
      <c r="O38" t="s">
        <v>44</v>
      </c>
      <c r="P38" t="s">
        <v>45</v>
      </c>
      <c r="Q38" t="s">
        <v>46</v>
      </c>
      <c r="S38">
        <v>1.1200000000000001</v>
      </c>
      <c r="U38" t="s">
        <v>131</v>
      </c>
    </row>
    <row r="39" spans="1:21">
      <c r="A39" t="s">
        <v>72</v>
      </c>
      <c r="B39" t="s">
        <v>39</v>
      </c>
      <c r="C39" t="s">
        <v>53</v>
      </c>
      <c r="D39" t="s">
        <v>54</v>
      </c>
      <c r="E39">
        <v>223</v>
      </c>
      <c r="F39" t="s">
        <v>131</v>
      </c>
      <c r="H39" t="s">
        <v>46</v>
      </c>
      <c r="I39" s="1">
        <v>43463</v>
      </c>
      <c r="J39" s="2">
        <v>5.5555555555555552E-2</v>
      </c>
      <c r="K39" t="s">
        <v>132</v>
      </c>
      <c r="L39" t="s">
        <v>40</v>
      </c>
      <c r="M39" t="s">
        <v>41</v>
      </c>
      <c r="O39" t="s">
        <v>44</v>
      </c>
      <c r="P39" t="s">
        <v>45</v>
      </c>
      <c r="Q39" t="s">
        <v>46</v>
      </c>
      <c r="S39">
        <v>1.0900000000000001</v>
      </c>
      <c r="T39">
        <v>48.4</v>
      </c>
      <c r="U39" t="s">
        <v>131</v>
      </c>
    </row>
    <row r="40" spans="1:21">
      <c r="A40" t="s">
        <v>72</v>
      </c>
      <c r="B40" t="s">
        <v>39</v>
      </c>
      <c r="C40" t="s">
        <v>61</v>
      </c>
      <c r="D40" t="s">
        <v>62</v>
      </c>
      <c r="E40">
        <v>130</v>
      </c>
      <c r="F40" t="s">
        <v>131</v>
      </c>
      <c r="H40" t="s">
        <v>46</v>
      </c>
      <c r="I40" s="1">
        <v>43463</v>
      </c>
      <c r="J40" s="2">
        <v>5.5555555555555552E-2</v>
      </c>
      <c r="K40" t="s">
        <v>132</v>
      </c>
      <c r="L40" t="s">
        <v>40</v>
      </c>
      <c r="M40" t="s">
        <v>41</v>
      </c>
      <c r="O40" t="s">
        <v>44</v>
      </c>
      <c r="P40" t="s">
        <v>45</v>
      </c>
      <c r="Q40" t="s">
        <v>46</v>
      </c>
      <c r="S40">
        <v>0.72399999999999998</v>
      </c>
      <c r="T40">
        <v>48.1</v>
      </c>
      <c r="U40" t="s">
        <v>131</v>
      </c>
    </row>
    <row r="41" spans="1:21">
      <c r="A41" t="s">
        <v>72</v>
      </c>
      <c r="B41" t="s">
        <v>39</v>
      </c>
      <c r="C41" t="s">
        <v>57</v>
      </c>
      <c r="D41" t="s">
        <v>58</v>
      </c>
      <c r="E41">
        <v>266</v>
      </c>
      <c r="F41" t="s">
        <v>131</v>
      </c>
      <c r="H41" t="s">
        <v>46</v>
      </c>
      <c r="I41" s="1">
        <v>43463</v>
      </c>
      <c r="J41" s="2">
        <v>5.5555555555555552E-2</v>
      </c>
      <c r="K41" t="s">
        <v>132</v>
      </c>
      <c r="L41" t="s">
        <v>40</v>
      </c>
      <c r="M41" t="s">
        <v>41</v>
      </c>
      <c r="O41" t="s">
        <v>44</v>
      </c>
      <c r="P41" t="s">
        <v>45</v>
      </c>
      <c r="Q41" t="s">
        <v>46</v>
      </c>
      <c r="S41">
        <v>0.46100000000000002</v>
      </c>
      <c r="T41">
        <v>48.4</v>
      </c>
      <c r="U41" t="s">
        <v>131</v>
      </c>
    </row>
    <row r="42" spans="1:21">
      <c r="A42" t="s">
        <v>72</v>
      </c>
      <c r="B42" t="s">
        <v>39</v>
      </c>
      <c r="C42" t="s">
        <v>59</v>
      </c>
      <c r="D42" t="s">
        <v>60</v>
      </c>
      <c r="E42">
        <v>220</v>
      </c>
      <c r="F42" t="s">
        <v>131</v>
      </c>
      <c r="H42" t="s">
        <v>46</v>
      </c>
      <c r="I42" s="1">
        <v>43463</v>
      </c>
      <c r="J42" s="2">
        <v>5.5555555555555552E-2</v>
      </c>
      <c r="K42" t="s">
        <v>132</v>
      </c>
      <c r="L42" t="s">
        <v>40</v>
      </c>
      <c r="M42" t="s">
        <v>41</v>
      </c>
      <c r="O42" t="s">
        <v>44</v>
      </c>
      <c r="P42" t="s">
        <v>45</v>
      </c>
      <c r="Q42" t="s">
        <v>46</v>
      </c>
      <c r="S42">
        <v>0.53900000000000003</v>
      </c>
      <c r="T42">
        <v>48.4</v>
      </c>
      <c r="U42" t="s">
        <v>131</v>
      </c>
    </row>
    <row r="43" spans="1:21">
      <c r="A43" t="s">
        <v>72</v>
      </c>
      <c r="B43" t="s">
        <v>39</v>
      </c>
      <c r="C43" t="s">
        <v>55</v>
      </c>
      <c r="D43" t="s">
        <v>56</v>
      </c>
      <c r="E43">
        <v>343</v>
      </c>
      <c r="F43" t="s">
        <v>131</v>
      </c>
      <c r="H43" t="s">
        <v>46</v>
      </c>
      <c r="I43" s="1">
        <v>43463</v>
      </c>
      <c r="J43" s="2">
        <v>5.5555555555555552E-2</v>
      </c>
      <c r="K43" t="s">
        <v>132</v>
      </c>
      <c r="L43" t="s">
        <v>40</v>
      </c>
      <c r="M43" t="s">
        <v>41</v>
      </c>
      <c r="O43" t="s">
        <v>44</v>
      </c>
      <c r="P43" t="s">
        <v>45</v>
      </c>
      <c r="Q43" t="s">
        <v>46</v>
      </c>
      <c r="S43">
        <v>1.18</v>
      </c>
      <c r="T43">
        <v>48.3</v>
      </c>
      <c r="U43" t="s">
        <v>131</v>
      </c>
    </row>
    <row r="44" spans="1:21">
      <c r="A44" t="s">
        <v>72</v>
      </c>
      <c r="B44" t="s">
        <v>39</v>
      </c>
      <c r="C44" t="s">
        <v>63</v>
      </c>
      <c r="D44" t="s">
        <v>64</v>
      </c>
      <c r="E44">
        <v>18.399999999999999</v>
      </c>
      <c r="F44" t="s">
        <v>131</v>
      </c>
      <c r="G44" t="s">
        <v>68</v>
      </c>
      <c r="H44" t="s">
        <v>46</v>
      </c>
      <c r="I44" s="1">
        <v>43463</v>
      </c>
      <c r="J44" s="2">
        <v>5.5555555555555552E-2</v>
      </c>
      <c r="K44" t="s">
        <v>132</v>
      </c>
      <c r="L44" t="s">
        <v>40</v>
      </c>
      <c r="M44" t="s">
        <v>41</v>
      </c>
      <c r="O44" t="s">
        <v>44</v>
      </c>
      <c r="P44" t="s">
        <v>45</v>
      </c>
      <c r="Q44" t="s">
        <v>46</v>
      </c>
      <c r="S44">
        <v>1.54</v>
      </c>
      <c r="T44">
        <v>47.4</v>
      </c>
      <c r="U44" t="s">
        <v>131</v>
      </c>
    </row>
    <row r="45" spans="1:21">
      <c r="A45" t="s">
        <v>72</v>
      </c>
      <c r="B45" t="s">
        <v>39</v>
      </c>
      <c r="C45" t="s">
        <v>47</v>
      </c>
      <c r="D45" s="56" t="s">
        <v>48</v>
      </c>
      <c r="E45">
        <v>794</v>
      </c>
      <c r="F45" t="s">
        <v>131</v>
      </c>
      <c r="H45" t="s">
        <v>46</v>
      </c>
      <c r="I45" s="1">
        <v>43463</v>
      </c>
      <c r="J45" s="2">
        <v>5.5555555555555552E-2</v>
      </c>
      <c r="K45" t="s">
        <v>132</v>
      </c>
      <c r="L45" t="s">
        <v>40</v>
      </c>
      <c r="M45" t="s">
        <v>41</v>
      </c>
      <c r="O45" t="s">
        <v>44</v>
      </c>
      <c r="P45" t="s">
        <v>45</v>
      </c>
      <c r="Q45" t="s">
        <v>46</v>
      </c>
      <c r="S45">
        <v>1.69</v>
      </c>
      <c r="U45" t="s">
        <v>131</v>
      </c>
    </row>
    <row r="46" spans="1:21">
      <c r="A46" t="s">
        <v>72</v>
      </c>
      <c r="B46" t="s">
        <v>39</v>
      </c>
      <c r="C46" t="s">
        <v>65</v>
      </c>
      <c r="D46" t="s">
        <v>66</v>
      </c>
      <c r="E46">
        <v>48</v>
      </c>
      <c r="F46" t="s">
        <v>131</v>
      </c>
      <c r="G46" t="s">
        <v>68</v>
      </c>
      <c r="H46" t="s">
        <v>46</v>
      </c>
      <c r="I46" s="1">
        <v>43463</v>
      </c>
      <c r="J46" s="2">
        <v>5.5555555555555552E-2</v>
      </c>
      <c r="K46" t="s">
        <v>132</v>
      </c>
      <c r="L46" t="s">
        <v>40</v>
      </c>
      <c r="M46" t="s">
        <v>41</v>
      </c>
      <c r="O46" t="s">
        <v>44</v>
      </c>
      <c r="P46" t="s">
        <v>45</v>
      </c>
      <c r="Q46" t="s">
        <v>46</v>
      </c>
      <c r="S46">
        <v>3.35</v>
      </c>
      <c r="T46">
        <v>48.4</v>
      </c>
      <c r="U46" t="s">
        <v>131</v>
      </c>
    </row>
    <row r="47" spans="1:21">
      <c r="A47" t="s">
        <v>73</v>
      </c>
      <c r="B47" t="s">
        <v>39</v>
      </c>
      <c r="C47" t="s">
        <v>49</v>
      </c>
      <c r="D47" s="56" t="s">
        <v>50</v>
      </c>
      <c r="E47">
        <v>3500</v>
      </c>
      <c r="F47" t="s">
        <v>131</v>
      </c>
      <c r="H47" t="s">
        <v>46</v>
      </c>
      <c r="I47" s="1">
        <v>43463</v>
      </c>
      <c r="J47" s="2">
        <v>0.15763888888888888</v>
      </c>
      <c r="K47" t="s">
        <v>132</v>
      </c>
      <c r="L47" t="s">
        <v>40</v>
      </c>
      <c r="M47" t="s">
        <v>41</v>
      </c>
      <c r="O47" t="s">
        <v>44</v>
      </c>
      <c r="P47" t="s">
        <v>45</v>
      </c>
      <c r="Q47" t="s">
        <v>46</v>
      </c>
      <c r="S47">
        <v>2.4300000000000002</v>
      </c>
      <c r="U47" t="s">
        <v>131</v>
      </c>
    </row>
    <row r="48" spans="1:21">
      <c r="A48" t="s">
        <v>73</v>
      </c>
      <c r="B48" t="s">
        <v>39</v>
      </c>
      <c r="C48" t="s">
        <v>51</v>
      </c>
      <c r="D48" s="56" t="s">
        <v>52</v>
      </c>
      <c r="E48">
        <v>6730</v>
      </c>
      <c r="F48" t="s">
        <v>131</v>
      </c>
      <c r="H48" t="s">
        <v>46</v>
      </c>
      <c r="I48" s="1">
        <v>43463</v>
      </c>
      <c r="J48" s="2">
        <v>0.15763888888888888</v>
      </c>
      <c r="K48" t="s">
        <v>132</v>
      </c>
      <c r="L48" t="s">
        <v>40</v>
      </c>
      <c r="M48" t="s">
        <v>41</v>
      </c>
      <c r="O48" t="s">
        <v>44</v>
      </c>
      <c r="P48" t="s">
        <v>45</v>
      </c>
      <c r="Q48" t="s">
        <v>46</v>
      </c>
      <c r="S48">
        <v>3.33</v>
      </c>
      <c r="U48" t="s">
        <v>131</v>
      </c>
    </row>
    <row r="49" spans="1:21">
      <c r="A49" t="s">
        <v>73</v>
      </c>
      <c r="B49" t="s">
        <v>39</v>
      </c>
      <c r="C49" t="s">
        <v>42</v>
      </c>
      <c r="D49" s="56" t="s">
        <v>43</v>
      </c>
      <c r="E49">
        <v>749</v>
      </c>
      <c r="F49" t="s">
        <v>131</v>
      </c>
      <c r="H49" t="s">
        <v>46</v>
      </c>
      <c r="I49" s="1">
        <v>43463</v>
      </c>
      <c r="J49" s="2">
        <v>0.15763888888888888</v>
      </c>
      <c r="K49" t="s">
        <v>132</v>
      </c>
      <c r="L49" t="s">
        <v>40</v>
      </c>
      <c r="M49" t="s">
        <v>41</v>
      </c>
      <c r="O49" t="s">
        <v>44</v>
      </c>
      <c r="P49" t="s">
        <v>45</v>
      </c>
      <c r="Q49" t="s">
        <v>46</v>
      </c>
      <c r="S49">
        <v>3.43</v>
      </c>
      <c r="U49" t="s">
        <v>131</v>
      </c>
    </row>
    <row r="50" spans="1:21">
      <c r="A50" t="s">
        <v>73</v>
      </c>
      <c r="B50" t="s">
        <v>39</v>
      </c>
      <c r="C50" t="s">
        <v>53</v>
      </c>
      <c r="D50" t="s">
        <v>54</v>
      </c>
      <c r="E50">
        <v>431</v>
      </c>
      <c r="F50" t="s">
        <v>131</v>
      </c>
      <c r="H50" t="s">
        <v>46</v>
      </c>
      <c r="I50" s="1">
        <v>43463</v>
      </c>
      <c r="J50" s="2">
        <v>0.15763888888888888</v>
      </c>
      <c r="K50" t="s">
        <v>132</v>
      </c>
      <c r="L50" t="s">
        <v>40</v>
      </c>
      <c r="M50" t="s">
        <v>41</v>
      </c>
      <c r="O50" t="s">
        <v>44</v>
      </c>
      <c r="P50" t="s">
        <v>45</v>
      </c>
      <c r="Q50" t="s">
        <v>46</v>
      </c>
      <c r="S50">
        <v>2.91</v>
      </c>
      <c r="T50">
        <v>53.5</v>
      </c>
      <c r="U50" t="s">
        <v>131</v>
      </c>
    </row>
    <row r="51" spans="1:21">
      <c r="A51" t="s">
        <v>73</v>
      </c>
      <c r="B51" t="s">
        <v>39</v>
      </c>
      <c r="C51" t="s">
        <v>61</v>
      </c>
      <c r="D51" t="s">
        <v>62</v>
      </c>
      <c r="E51">
        <v>273</v>
      </c>
      <c r="F51" t="s">
        <v>131</v>
      </c>
      <c r="H51" t="s">
        <v>46</v>
      </c>
      <c r="I51" s="1">
        <v>43463</v>
      </c>
      <c r="J51" s="2">
        <v>0.15763888888888888</v>
      </c>
      <c r="K51" t="s">
        <v>132</v>
      </c>
      <c r="L51" t="s">
        <v>40</v>
      </c>
      <c r="M51" t="s">
        <v>41</v>
      </c>
      <c r="O51" t="s">
        <v>44</v>
      </c>
      <c r="P51" t="s">
        <v>45</v>
      </c>
      <c r="Q51" t="s">
        <v>46</v>
      </c>
      <c r="S51">
        <v>3.28</v>
      </c>
      <c r="T51">
        <v>53.2</v>
      </c>
      <c r="U51" t="s">
        <v>131</v>
      </c>
    </row>
    <row r="52" spans="1:21">
      <c r="A52" t="s">
        <v>73</v>
      </c>
      <c r="B52" t="s">
        <v>39</v>
      </c>
      <c r="C52" t="s">
        <v>57</v>
      </c>
      <c r="D52" t="s">
        <v>58</v>
      </c>
      <c r="E52">
        <v>424</v>
      </c>
      <c r="F52" t="s">
        <v>131</v>
      </c>
      <c r="H52" t="s">
        <v>46</v>
      </c>
      <c r="I52" s="1">
        <v>43463</v>
      </c>
      <c r="J52" s="2">
        <v>0.15763888888888888</v>
      </c>
      <c r="K52" t="s">
        <v>132</v>
      </c>
      <c r="L52" t="s">
        <v>40</v>
      </c>
      <c r="M52" t="s">
        <v>41</v>
      </c>
      <c r="O52" t="s">
        <v>44</v>
      </c>
      <c r="P52" t="s">
        <v>45</v>
      </c>
      <c r="Q52" t="s">
        <v>46</v>
      </c>
      <c r="S52">
        <v>2.04</v>
      </c>
      <c r="T52">
        <v>53.6</v>
      </c>
      <c r="U52" t="s">
        <v>131</v>
      </c>
    </row>
    <row r="53" spans="1:21">
      <c r="A53" t="s">
        <v>73</v>
      </c>
      <c r="B53" t="s">
        <v>39</v>
      </c>
      <c r="C53" t="s">
        <v>59</v>
      </c>
      <c r="D53" t="s">
        <v>60</v>
      </c>
      <c r="E53">
        <v>352</v>
      </c>
      <c r="F53" t="s">
        <v>131</v>
      </c>
      <c r="H53" t="s">
        <v>46</v>
      </c>
      <c r="I53" s="1">
        <v>43463</v>
      </c>
      <c r="J53" s="2">
        <v>0.15763888888888888</v>
      </c>
      <c r="K53" t="s">
        <v>132</v>
      </c>
      <c r="L53" t="s">
        <v>40</v>
      </c>
      <c r="M53" t="s">
        <v>41</v>
      </c>
      <c r="O53" t="s">
        <v>44</v>
      </c>
      <c r="P53" t="s">
        <v>45</v>
      </c>
      <c r="Q53" t="s">
        <v>46</v>
      </c>
      <c r="S53">
        <v>2.3199999999999998</v>
      </c>
      <c r="T53">
        <v>53.6</v>
      </c>
      <c r="U53" t="s">
        <v>131</v>
      </c>
    </row>
    <row r="54" spans="1:21">
      <c r="A54" t="s">
        <v>73</v>
      </c>
      <c r="B54" t="s">
        <v>39</v>
      </c>
      <c r="C54" t="s">
        <v>55</v>
      </c>
      <c r="D54" t="s">
        <v>56</v>
      </c>
      <c r="E54">
        <v>629</v>
      </c>
      <c r="F54" t="s">
        <v>131</v>
      </c>
      <c r="H54" t="s">
        <v>46</v>
      </c>
      <c r="I54" s="1">
        <v>43463</v>
      </c>
      <c r="J54" s="2">
        <v>0.15763888888888888</v>
      </c>
      <c r="K54" t="s">
        <v>132</v>
      </c>
      <c r="L54" t="s">
        <v>40</v>
      </c>
      <c r="M54" t="s">
        <v>41</v>
      </c>
      <c r="O54" t="s">
        <v>44</v>
      </c>
      <c r="P54" t="s">
        <v>45</v>
      </c>
      <c r="Q54" t="s">
        <v>46</v>
      </c>
      <c r="S54">
        <v>3.19</v>
      </c>
      <c r="T54">
        <v>53.4</v>
      </c>
      <c r="U54" t="s">
        <v>131</v>
      </c>
    </row>
    <row r="55" spans="1:21">
      <c r="A55" t="s">
        <v>73</v>
      </c>
      <c r="B55" t="s">
        <v>39</v>
      </c>
      <c r="C55" t="s">
        <v>63</v>
      </c>
      <c r="D55" t="s">
        <v>64</v>
      </c>
      <c r="E55">
        <v>24.1</v>
      </c>
      <c r="F55" t="s">
        <v>131</v>
      </c>
      <c r="G55" t="s">
        <v>68</v>
      </c>
      <c r="H55" t="s">
        <v>46</v>
      </c>
      <c r="I55" s="1">
        <v>43463</v>
      </c>
      <c r="J55" s="2">
        <v>0.15763888888888888</v>
      </c>
      <c r="K55" t="s">
        <v>132</v>
      </c>
      <c r="L55" t="s">
        <v>40</v>
      </c>
      <c r="M55" t="s">
        <v>41</v>
      </c>
      <c r="O55" t="s">
        <v>44</v>
      </c>
      <c r="P55" t="s">
        <v>45</v>
      </c>
      <c r="Q55" t="s">
        <v>46</v>
      </c>
      <c r="S55">
        <v>1.62</v>
      </c>
      <c r="T55">
        <v>52.5</v>
      </c>
      <c r="U55" t="s">
        <v>131</v>
      </c>
    </row>
    <row r="56" spans="1:21">
      <c r="A56" t="s">
        <v>73</v>
      </c>
      <c r="B56" t="s">
        <v>39</v>
      </c>
      <c r="C56" t="s">
        <v>47</v>
      </c>
      <c r="D56" s="56" t="s">
        <v>48</v>
      </c>
      <c r="E56">
        <v>1060</v>
      </c>
      <c r="F56" t="s">
        <v>131</v>
      </c>
      <c r="H56" t="s">
        <v>46</v>
      </c>
      <c r="I56" s="1">
        <v>43463</v>
      </c>
      <c r="J56" s="2">
        <v>0.15763888888888888</v>
      </c>
      <c r="K56" t="s">
        <v>132</v>
      </c>
      <c r="L56" t="s">
        <v>40</v>
      </c>
      <c r="M56" t="s">
        <v>41</v>
      </c>
      <c r="O56" t="s">
        <v>44</v>
      </c>
      <c r="P56" t="s">
        <v>45</v>
      </c>
      <c r="Q56" t="s">
        <v>46</v>
      </c>
      <c r="S56">
        <v>3.91</v>
      </c>
      <c r="U56" t="s">
        <v>131</v>
      </c>
    </row>
    <row r="57" spans="1:21">
      <c r="A57" t="s">
        <v>73</v>
      </c>
      <c r="B57" t="s">
        <v>39</v>
      </c>
      <c r="C57" t="s">
        <v>65</v>
      </c>
      <c r="D57" t="s">
        <v>66</v>
      </c>
      <c r="E57">
        <v>100</v>
      </c>
      <c r="F57" t="s">
        <v>131</v>
      </c>
      <c r="G57" t="s">
        <v>68</v>
      </c>
      <c r="H57" t="s">
        <v>46</v>
      </c>
      <c r="I57" s="1">
        <v>43463</v>
      </c>
      <c r="J57" s="2">
        <v>0.15763888888888888</v>
      </c>
      <c r="K57" t="s">
        <v>132</v>
      </c>
      <c r="L57" t="s">
        <v>40</v>
      </c>
      <c r="M57" t="s">
        <v>41</v>
      </c>
      <c r="O57" t="s">
        <v>44</v>
      </c>
      <c r="P57" t="s">
        <v>45</v>
      </c>
      <c r="Q57" t="s">
        <v>46</v>
      </c>
      <c r="S57">
        <v>1.79</v>
      </c>
      <c r="T57">
        <v>53.5</v>
      </c>
      <c r="U57" t="s">
        <v>131</v>
      </c>
    </row>
    <row r="58" spans="1:21">
      <c r="A58" t="s">
        <v>133</v>
      </c>
      <c r="B58" t="s">
        <v>39</v>
      </c>
      <c r="C58" t="s">
        <v>49</v>
      </c>
      <c r="D58" s="56" t="s">
        <v>50</v>
      </c>
      <c r="E58">
        <v>2240</v>
      </c>
      <c r="F58" t="s">
        <v>131</v>
      </c>
      <c r="H58" t="s">
        <v>46</v>
      </c>
      <c r="I58" s="1">
        <v>43463</v>
      </c>
      <c r="J58" s="2">
        <v>0.19166666666666665</v>
      </c>
      <c r="K58" t="s">
        <v>132</v>
      </c>
      <c r="L58" t="s">
        <v>40</v>
      </c>
      <c r="M58" t="s">
        <v>41</v>
      </c>
      <c r="O58" t="s">
        <v>44</v>
      </c>
      <c r="P58" t="s">
        <v>45</v>
      </c>
      <c r="Q58" t="s">
        <v>46</v>
      </c>
      <c r="S58">
        <v>2.14</v>
      </c>
      <c r="U58" t="s">
        <v>131</v>
      </c>
    </row>
    <row r="59" spans="1:21">
      <c r="A59" t="s">
        <v>133</v>
      </c>
      <c r="B59" t="s">
        <v>39</v>
      </c>
      <c r="C59" t="s">
        <v>51</v>
      </c>
      <c r="D59" s="56" t="s">
        <v>52</v>
      </c>
      <c r="E59">
        <v>6710</v>
      </c>
      <c r="F59" t="s">
        <v>131</v>
      </c>
      <c r="H59" t="s">
        <v>46</v>
      </c>
      <c r="I59" s="1">
        <v>43463</v>
      </c>
      <c r="J59" s="2">
        <v>0.19166666666666665</v>
      </c>
      <c r="K59" t="s">
        <v>132</v>
      </c>
      <c r="L59" t="s">
        <v>40</v>
      </c>
      <c r="M59" t="s">
        <v>41</v>
      </c>
      <c r="O59" t="s">
        <v>44</v>
      </c>
      <c r="P59" t="s">
        <v>45</v>
      </c>
      <c r="Q59" t="s">
        <v>46</v>
      </c>
      <c r="S59">
        <v>2.97</v>
      </c>
      <c r="U59" t="s">
        <v>131</v>
      </c>
    </row>
    <row r="60" spans="1:21">
      <c r="A60" t="s">
        <v>133</v>
      </c>
      <c r="B60" t="s">
        <v>39</v>
      </c>
      <c r="C60" t="s">
        <v>42</v>
      </c>
      <c r="D60" s="56" t="s">
        <v>43</v>
      </c>
      <c r="E60">
        <v>528</v>
      </c>
      <c r="F60" t="s">
        <v>131</v>
      </c>
      <c r="H60" t="s">
        <v>46</v>
      </c>
      <c r="I60" s="1">
        <v>43463</v>
      </c>
      <c r="J60" s="2">
        <v>0.19166666666666665</v>
      </c>
      <c r="K60" t="s">
        <v>132</v>
      </c>
      <c r="L60" t="s">
        <v>40</v>
      </c>
      <c r="M60" t="s">
        <v>41</v>
      </c>
      <c r="O60" t="s">
        <v>44</v>
      </c>
      <c r="P60" t="s">
        <v>45</v>
      </c>
      <c r="Q60" t="s">
        <v>46</v>
      </c>
      <c r="S60">
        <v>10.7</v>
      </c>
      <c r="U60" t="s">
        <v>131</v>
      </c>
    </row>
    <row r="61" spans="1:21">
      <c r="A61" t="s">
        <v>133</v>
      </c>
      <c r="B61" t="s">
        <v>39</v>
      </c>
      <c r="C61" t="s">
        <v>53</v>
      </c>
      <c r="D61" t="s">
        <v>54</v>
      </c>
      <c r="E61">
        <v>575</v>
      </c>
      <c r="F61" t="s">
        <v>131</v>
      </c>
      <c r="H61" t="s">
        <v>46</v>
      </c>
      <c r="I61" s="1">
        <v>43463</v>
      </c>
      <c r="J61" s="2">
        <v>0.19166666666666665</v>
      </c>
      <c r="K61" t="s">
        <v>132</v>
      </c>
      <c r="L61" t="s">
        <v>40</v>
      </c>
      <c r="M61" t="s">
        <v>41</v>
      </c>
      <c r="O61" t="s">
        <v>44</v>
      </c>
      <c r="P61" t="s">
        <v>45</v>
      </c>
      <c r="Q61" t="s">
        <v>46</v>
      </c>
      <c r="S61">
        <v>3.07</v>
      </c>
      <c r="T61">
        <v>51.9</v>
      </c>
      <c r="U61" t="s">
        <v>131</v>
      </c>
    </row>
    <row r="62" spans="1:21">
      <c r="A62" t="s">
        <v>133</v>
      </c>
      <c r="B62" t="s">
        <v>39</v>
      </c>
      <c r="C62" t="s">
        <v>61</v>
      </c>
      <c r="D62" t="s">
        <v>62</v>
      </c>
      <c r="E62">
        <v>464</v>
      </c>
      <c r="F62" t="s">
        <v>131</v>
      </c>
      <c r="H62" t="s">
        <v>46</v>
      </c>
      <c r="I62" s="1">
        <v>43463</v>
      </c>
      <c r="J62" s="2">
        <v>0.19166666666666665</v>
      </c>
      <c r="K62" t="s">
        <v>132</v>
      </c>
      <c r="L62" t="s">
        <v>40</v>
      </c>
      <c r="M62" t="s">
        <v>41</v>
      </c>
      <c r="O62" t="s">
        <v>44</v>
      </c>
      <c r="P62" t="s">
        <v>45</v>
      </c>
      <c r="Q62" t="s">
        <v>46</v>
      </c>
      <c r="S62">
        <v>3.7</v>
      </c>
      <c r="T62">
        <v>51.5</v>
      </c>
      <c r="U62" t="s">
        <v>131</v>
      </c>
    </row>
    <row r="63" spans="1:21">
      <c r="A63" t="s">
        <v>133</v>
      </c>
      <c r="B63" t="s">
        <v>39</v>
      </c>
      <c r="C63" t="s">
        <v>57</v>
      </c>
      <c r="D63" t="s">
        <v>58</v>
      </c>
      <c r="E63">
        <v>680</v>
      </c>
      <c r="F63" t="s">
        <v>131</v>
      </c>
      <c r="H63" t="s">
        <v>46</v>
      </c>
      <c r="I63" s="1">
        <v>43463</v>
      </c>
      <c r="J63" s="2">
        <v>0.19166666666666665</v>
      </c>
      <c r="K63" t="s">
        <v>132</v>
      </c>
      <c r="L63" t="s">
        <v>40</v>
      </c>
      <c r="M63" t="s">
        <v>41</v>
      </c>
      <c r="O63" t="s">
        <v>44</v>
      </c>
      <c r="P63" t="s">
        <v>45</v>
      </c>
      <c r="Q63" t="s">
        <v>46</v>
      </c>
      <c r="S63">
        <v>2.35</v>
      </c>
      <c r="T63">
        <v>51.9</v>
      </c>
      <c r="U63" t="s">
        <v>131</v>
      </c>
    </row>
    <row r="64" spans="1:21">
      <c r="A64" t="s">
        <v>133</v>
      </c>
      <c r="B64" t="s">
        <v>39</v>
      </c>
      <c r="C64" t="s">
        <v>59</v>
      </c>
      <c r="D64" t="s">
        <v>60</v>
      </c>
      <c r="E64">
        <v>596</v>
      </c>
      <c r="F64" t="s">
        <v>131</v>
      </c>
      <c r="H64" t="s">
        <v>46</v>
      </c>
      <c r="I64" s="1">
        <v>43463</v>
      </c>
      <c r="J64" s="2">
        <v>0.19166666666666665</v>
      </c>
      <c r="K64" t="s">
        <v>132</v>
      </c>
      <c r="L64" t="s">
        <v>40</v>
      </c>
      <c r="M64" t="s">
        <v>41</v>
      </c>
      <c r="O64" t="s">
        <v>44</v>
      </c>
      <c r="P64" t="s">
        <v>45</v>
      </c>
      <c r="Q64" t="s">
        <v>46</v>
      </c>
      <c r="S64">
        <v>2.72</v>
      </c>
      <c r="T64">
        <v>51.9</v>
      </c>
      <c r="U64" t="s">
        <v>131</v>
      </c>
    </row>
    <row r="65" spans="1:21">
      <c r="A65" t="s">
        <v>133</v>
      </c>
      <c r="B65" t="s">
        <v>39</v>
      </c>
      <c r="C65" t="s">
        <v>55</v>
      </c>
      <c r="D65" t="s">
        <v>56</v>
      </c>
      <c r="E65">
        <v>843</v>
      </c>
      <c r="F65" t="s">
        <v>131</v>
      </c>
      <c r="H65" t="s">
        <v>46</v>
      </c>
      <c r="I65" s="1">
        <v>43463</v>
      </c>
      <c r="J65" s="2">
        <v>0.19166666666666665</v>
      </c>
      <c r="K65" t="s">
        <v>132</v>
      </c>
      <c r="L65" t="s">
        <v>40</v>
      </c>
      <c r="M65" t="s">
        <v>41</v>
      </c>
      <c r="O65" t="s">
        <v>44</v>
      </c>
      <c r="P65" t="s">
        <v>45</v>
      </c>
      <c r="Q65" t="s">
        <v>46</v>
      </c>
      <c r="S65">
        <v>3.31</v>
      </c>
      <c r="T65">
        <v>51.8</v>
      </c>
      <c r="U65" t="s">
        <v>131</v>
      </c>
    </row>
    <row r="66" spans="1:21">
      <c r="A66" t="s">
        <v>133</v>
      </c>
      <c r="B66" t="s">
        <v>39</v>
      </c>
      <c r="C66" t="s">
        <v>63</v>
      </c>
      <c r="D66" t="s">
        <v>64</v>
      </c>
      <c r="E66">
        <v>34.9</v>
      </c>
      <c r="F66" t="s">
        <v>131</v>
      </c>
      <c r="G66" t="s">
        <v>68</v>
      </c>
      <c r="H66" t="s">
        <v>46</v>
      </c>
      <c r="I66" s="1">
        <v>43463</v>
      </c>
      <c r="J66" s="2">
        <v>0.19166666666666665</v>
      </c>
      <c r="K66" t="s">
        <v>132</v>
      </c>
      <c r="L66" t="s">
        <v>40</v>
      </c>
      <c r="M66" t="s">
        <v>41</v>
      </c>
      <c r="O66" t="s">
        <v>44</v>
      </c>
      <c r="P66" t="s">
        <v>45</v>
      </c>
      <c r="Q66" t="s">
        <v>46</v>
      </c>
      <c r="S66">
        <v>6.33</v>
      </c>
      <c r="T66">
        <v>50.9</v>
      </c>
      <c r="U66" t="s">
        <v>131</v>
      </c>
    </row>
    <row r="67" spans="1:21">
      <c r="A67" t="s">
        <v>133</v>
      </c>
      <c r="B67" t="s">
        <v>39</v>
      </c>
      <c r="C67" t="s">
        <v>47</v>
      </c>
      <c r="D67" s="56" t="s">
        <v>48</v>
      </c>
      <c r="E67">
        <v>608</v>
      </c>
      <c r="F67" t="s">
        <v>131</v>
      </c>
      <c r="H67" t="s">
        <v>46</v>
      </c>
      <c r="I67" s="1">
        <v>43463</v>
      </c>
      <c r="J67" s="2">
        <v>0.19166666666666665</v>
      </c>
      <c r="K67" t="s">
        <v>132</v>
      </c>
      <c r="L67" t="s">
        <v>40</v>
      </c>
      <c r="M67" t="s">
        <v>41</v>
      </c>
      <c r="O67" t="s">
        <v>44</v>
      </c>
      <c r="P67" t="s">
        <v>45</v>
      </c>
      <c r="Q67" t="s">
        <v>46</v>
      </c>
      <c r="S67">
        <v>3.58</v>
      </c>
      <c r="U67" t="s">
        <v>131</v>
      </c>
    </row>
    <row r="68" spans="1:21">
      <c r="A68" t="s">
        <v>133</v>
      </c>
      <c r="B68" t="s">
        <v>39</v>
      </c>
      <c r="C68" t="s">
        <v>65</v>
      </c>
      <c r="D68" t="s">
        <v>66</v>
      </c>
      <c r="E68">
        <v>150</v>
      </c>
      <c r="F68" t="s">
        <v>131</v>
      </c>
      <c r="H68" t="s">
        <v>46</v>
      </c>
      <c r="I68" s="1">
        <v>43463</v>
      </c>
      <c r="J68" s="2">
        <v>0.19166666666666665</v>
      </c>
      <c r="K68" t="s">
        <v>132</v>
      </c>
      <c r="L68" t="s">
        <v>40</v>
      </c>
      <c r="M68" t="s">
        <v>41</v>
      </c>
      <c r="O68" t="s">
        <v>44</v>
      </c>
      <c r="P68" t="s">
        <v>45</v>
      </c>
      <c r="Q68" t="s">
        <v>46</v>
      </c>
      <c r="S68">
        <v>3.39</v>
      </c>
      <c r="T68">
        <v>51.9</v>
      </c>
      <c r="U68" t="s">
        <v>131</v>
      </c>
    </row>
    <row r="69" spans="1:21">
      <c r="A69" t="s">
        <v>74</v>
      </c>
      <c r="B69" t="s">
        <v>39</v>
      </c>
      <c r="C69" t="s">
        <v>49</v>
      </c>
      <c r="D69" s="56" t="s">
        <v>50</v>
      </c>
      <c r="E69">
        <v>1880</v>
      </c>
      <c r="F69" t="s">
        <v>131</v>
      </c>
      <c r="H69" t="s">
        <v>46</v>
      </c>
      <c r="I69" s="1">
        <v>43463</v>
      </c>
      <c r="J69" s="2">
        <v>0.2590277777777778</v>
      </c>
      <c r="K69" t="s">
        <v>132</v>
      </c>
      <c r="L69" t="s">
        <v>40</v>
      </c>
      <c r="M69" t="s">
        <v>41</v>
      </c>
      <c r="O69" t="s">
        <v>44</v>
      </c>
      <c r="P69" t="s">
        <v>45</v>
      </c>
      <c r="Q69" t="s">
        <v>46</v>
      </c>
      <c r="S69">
        <v>5.16</v>
      </c>
      <c r="U69" t="s">
        <v>131</v>
      </c>
    </row>
    <row r="70" spans="1:21">
      <c r="A70" t="s">
        <v>74</v>
      </c>
      <c r="B70" t="s">
        <v>39</v>
      </c>
      <c r="C70" t="s">
        <v>51</v>
      </c>
      <c r="D70" s="56" t="s">
        <v>52</v>
      </c>
      <c r="E70" s="5">
        <v>7540</v>
      </c>
      <c r="F70" t="s">
        <v>131</v>
      </c>
      <c r="H70" t="s">
        <v>46</v>
      </c>
      <c r="I70" s="1">
        <v>43463</v>
      </c>
      <c r="J70" s="2">
        <v>0.2590277777777778</v>
      </c>
      <c r="K70" t="s">
        <v>132</v>
      </c>
      <c r="L70" t="s">
        <v>40</v>
      </c>
      <c r="M70" t="s">
        <v>41</v>
      </c>
      <c r="O70" t="s">
        <v>44</v>
      </c>
      <c r="P70" t="s">
        <v>45</v>
      </c>
      <c r="Q70" t="s">
        <v>46</v>
      </c>
      <c r="S70">
        <v>3.86</v>
      </c>
      <c r="U70" t="s">
        <v>131</v>
      </c>
    </row>
    <row r="71" spans="1:21">
      <c r="A71" t="s">
        <v>74</v>
      </c>
      <c r="B71" t="s">
        <v>39</v>
      </c>
      <c r="C71" t="s">
        <v>42</v>
      </c>
      <c r="D71" s="56" t="s">
        <v>43</v>
      </c>
      <c r="E71">
        <v>40.4</v>
      </c>
      <c r="F71" t="s">
        <v>131</v>
      </c>
      <c r="H71" t="s">
        <v>46</v>
      </c>
      <c r="I71" s="1">
        <v>43463</v>
      </c>
      <c r="J71" s="2">
        <v>0.2590277777777778</v>
      </c>
      <c r="K71" t="s">
        <v>132</v>
      </c>
      <c r="L71" t="s">
        <v>40</v>
      </c>
      <c r="M71" t="s">
        <v>41</v>
      </c>
      <c r="O71" t="s">
        <v>44</v>
      </c>
      <c r="P71" t="s">
        <v>45</v>
      </c>
      <c r="Q71" t="s">
        <v>46</v>
      </c>
      <c r="S71">
        <v>8.14</v>
      </c>
      <c r="U71" t="s">
        <v>131</v>
      </c>
    </row>
    <row r="72" spans="1:21">
      <c r="A72" t="s">
        <v>74</v>
      </c>
      <c r="B72" t="s">
        <v>39</v>
      </c>
      <c r="C72" t="s">
        <v>53</v>
      </c>
      <c r="D72" t="s">
        <v>54</v>
      </c>
      <c r="E72">
        <v>141</v>
      </c>
      <c r="F72" t="s">
        <v>131</v>
      </c>
      <c r="G72" t="s">
        <v>68</v>
      </c>
      <c r="H72" t="s">
        <v>46</v>
      </c>
      <c r="I72" s="1">
        <v>43463</v>
      </c>
      <c r="J72" s="2">
        <v>0.2590277777777778</v>
      </c>
      <c r="K72" t="s">
        <v>132</v>
      </c>
      <c r="L72" t="s">
        <v>40</v>
      </c>
      <c r="M72" t="s">
        <v>41</v>
      </c>
      <c r="O72" t="s">
        <v>44</v>
      </c>
      <c r="P72" t="s">
        <v>45</v>
      </c>
      <c r="Q72" t="s">
        <v>46</v>
      </c>
      <c r="S72">
        <v>2.63</v>
      </c>
      <c r="T72">
        <v>54.1</v>
      </c>
      <c r="U72" t="s">
        <v>131</v>
      </c>
    </row>
    <row r="73" spans="1:21">
      <c r="A73" t="s">
        <v>74</v>
      </c>
      <c r="B73" t="s">
        <v>39</v>
      </c>
      <c r="C73" t="s">
        <v>61</v>
      </c>
      <c r="D73" t="s">
        <v>62</v>
      </c>
      <c r="E73">
        <v>188</v>
      </c>
      <c r="F73" t="s">
        <v>131</v>
      </c>
      <c r="H73" t="s">
        <v>46</v>
      </c>
      <c r="I73" s="1">
        <v>43463</v>
      </c>
      <c r="J73" s="2">
        <v>0.2590277777777778</v>
      </c>
      <c r="K73" t="s">
        <v>132</v>
      </c>
      <c r="L73" t="s">
        <v>40</v>
      </c>
      <c r="M73" t="s">
        <v>41</v>
      </c>
      <c r="O73" t="s">
        <v>44</v>
      </c>
      <c r="P73" t="s">
        <v>45</v>
      </c>
      <c r="Q73" t="s">
        <v>46</v>
      </c>
      <c r="S73">
        <v>4.1900000000000004</v>
      </c>
      <c r="T73">
        <v>53.8</v>
      </c>
      <c r="U73" t="s">
        <v>131</v>
      </c>
    </row>
    <row r="74" spans="1:21">
      <c r="A74" t="s">
        <v>74</v>
      </c>
      <c r="B74" t="s">
        <v>39</v>
      </c>
      <c r="C74" t="s">
        <v>57</v>
      </c>
      <c r="D74" t="s">
        <v>58</v>
      </c>
      <c r="E74">
        <v>222</v>
      </c>
      <c r="F74" t="s">
        <v>131</v>
      </c>
      <c r="H74" t="s">
        <v>46</v>
      </c>
      <c r="I74" s="1">
        <v>43463</v>
      </c>
      <c r="J74" s="2">
        <v>0.2590277777777778</v>
      </c>
      <c r="K74" t="s">
        <v>132</v>
      </c>
      <c r="L74" t="s">
        <v>40</v>
      </c>
      <c r="M74" t="s">
        <v>41</v>
      </c>
      <c r="O74" t="s">
        <v>44</v>
      </c>
      <c r="P74" t="s">
        <v>45</v>
      </c>
      <c r="Q74" t="s">
        <v>46</v>
      </c>
      <c r="S74">
        <v>2.9</v>
      </c>
      <c r="T74">
        <v>54.1</v>
      </c>
      <c r="U74" t="s">
        <v>131</v>
      </c>
    </row>
    <row r="75" spans="1:21">
      <c r="A75" t="s">
        <v>74</v>
      </c>
      <c r="B75" t="s">
        <v>39</v>
      </c>
      <c r="C75" t="s">
        <v>59</v>
      </c>
      <c r="D75" t="s">
        <v>60</v>
      </c>
      <c r="E75">
        <v>167</v>
      </c>
      <c r="F75" t="s">
        <v>131</v>
      </c>
      <c r="H75" t="s">
        <v>46</v>
      </c>
      <c r="I75" s="1">
        <v>43463</v>
      </c>
      <c r="J75" s="2">
        <v>0.2590277777777778</v>
      </c>
      <c r="K75" t="s">
        <v>132</v>
      </c>
      <c r="L75" t="s">
        <v>40</v>
      </c>
      <c r="M75" t="s">
        <v>41</v>
      </c>
      <c r="O75" t="s">
        <v>44</v>
      </c>
      <c r="P75" t="s">
        <v>45</v>
      </c>
      <c r="Q75" t="s">
        <v>46</v>
      </c>
      <c r="S75">
        <v>3.13</v>
      </c>
      <c r="T75">
        <v>54.2</v>
      </c>
      <c r="U75" t="s">
        <v>131</v>
      </c>
    </row>
    <row r="76" spans="1:21">
      <c r="A76" t="s">
        <v>74</v>
      </c>
      <c r="B76" t="s">
        <v>39</v>
      </c>
      <c r="C76" t="s">
        <v>55</v>
      </c>
      <c r="D76" t="s">
        <v>56</v>
      </c>
      <c r="E76">
        <v>213</v>
      </c>
      <c r="F76" t="s">
        <v>131</v>
      </c>
      <c r="H76" t="s">
        <v>46</v>
      </c>
      <c r="I76" s="1">
        <v>43463</v>
      </c>
      <c r="J76" s="2">
        <v>0.2590277777777778</v>
      </c>
      <c r="K76" t="s">
        <v>132</v>
      </c>
      <c r="L76" t="s">
        <v>40</v>
      </c>
      <c r="M76" t="s">
        <v>41</v>
      </c>
      <c r="O76" t="s">
        <v>44</v>
      </c>
      <c r="P76" t="s">
        <v>45</v>
      </c>
      <c r="Q76" t="s">
        <v>46</v>
      </c>
      <c r="S76">
        <v>2.83</v>
      </c>
      <c r="T76">
        <v>54</v>
      </c>
      <c r="U76" t="s">
        <v>131</v>
      </c>
    </row>
    <row r="77" spans="1:21">
      <c r="A77" t="s">
        <v>74</v>
      </c>
      <c r="B77" t="s">
        <v>39</v>
      </c>
      <c r="C77" t="s">
        <v>63</v>
      </c>
      <c r="D77" t="s">
        <v>64</v>
      </c>
      <c r="E77">
        <v>14.5</v>
      </c>
      <c r="F77" t="s">
        <v>131</v>
      </c>
      <c r="G77" t="s">
        <v>68</v>
      </c>
      <c r="H77" t="s">
        <v>46</v>
      </c>
      <c r="I77" s="1">
        <v>43463</v>
      </c>
      <c r="J77" s="2">
        <v>0.2590277777777778</v>
      </c>
      <c r="K77" t="s">
        <v>132</v>
      </c>
      <c r="L77" t="s">
        <v>40</v>
      </c>
      <c r="M77" t="s">
        <v>41</v>
      </c>
      <c r="O77" t="s">
        <v>44</v>
      </c>
      <c r="P77" t="s">
        <v>45</v>
      </c>
      <c r="Q77" t="s">
        <v>46</v>
      </c>
      <c r="S77">
        <v>3.08</v>
      </c>
      <c r="T77">
        <v>53</v>
      </c>
      <c r="U77" t="s">
        <v>131</v>
      </c>
    </row>
    <row r="78" spans="1:21">
      <c r="A78" t="s">
        <v>74</v>
      </c>
      <c r="B78" t="s">
        <v>39</v>
      </c>
      <c r="C78" t="s">
        <v>47</v>
      </c>
      <c r="D78" s="56" t="s">
        <v>48</v>
      </c>
      <c r="E78">
        <v>119</v>
      </c>
      <c r="F78" t="s">
        <v>131</v>
      </c>
      <c r="H78" t="s">
        <v>46</v>
      </c>
      <c r="I78" s="1">
        <v>43463</v>
      </c>
      <c r="J78" s="2">
        <v>0.2590277777777778</v>
      </c>
      <c r="K78" t="s">
        <v>132</v>
      </c>
      <c r="L78" t="s">
        <v>40</v>
      </c>
      <c r="M78" t="s">
        <v>41</v>
      </c>
      <c r="O78" t="s">
        <v>44</v>
      </c>
      <c r="P78" t="s">
        <v>45</v>
      </c>
      <c r="Q78" t="s">
        <v>46</v>
      </c>
      <c r="S78">
        <v>3.63</v>
      </c>
      <c r="U78" t="s">
        <v>131</v>
      </c>
    </row>
    <row r="79" spans="1:21">
      <c r="A79" t="s">
        <v>74</v>
      </c>
      <c r="B79" t="s">
        <v>39</v>
      </c>
      <c r="C79" t="s">
        <v>65</v>
      </c>
      <c r="D79" t="s">
        <v>66</v>
      </c>
      <c r="E79">
        <v>75.400000000000006</v>
      </c>
      <c r="F79" t="s">
        <v>131</v>
      </c>
      <c r="G79" t="s">
        <v>68</v>
      </c>
      <c r="H79" t="s">
        <v>46</v>
      </c>
      <c r="I79" s="1">
        <v>43463</v>
      </c>
      <c r="J79" s="2">
        <v>0.2590277777777778</v>
      </c>
      <c r="K79" t="s">
        <v>132</v>
      </c>
      <c r="L79" t="s">
        <v>40</v>
      </c>
      <c r="M79" t="s">
        <v>41</v>
      </c>
      <c r="O79" t="s">
        <v>44</v>
      </c>
      <c r="P79" t="s">
        <v>45</v>
      </c>
      <c r="Q79" t="s">
        <v>46</v>
      </c>
      <c r="S79">
        <v>2.04</v>
      </c>
      <c r="T79">
        <v>54.1</v>
      </c>
      <c r="U79" t="s">
        <v>131</v>
      </c>
    </row>
    <row r="80" spans="1:21">
      <c r="A80" t="s">
        <v>75</v>
      </c>
      <c r="B80" t="s">
        <v>39</v>
      </c>
      <c r="C80" t="s">
        <v>49</v>
      </c>
      <c r="D80" s="56" t="s">
        <v>50</v>
      </c>
      <c r="E80">
        <v>2230</v>
      </c>
      <c r="F80" t="s">
        <v>131</v>
      </c>
      <c r="H80" t="s">
        <v>46</v>
      </c>
      <c r="I80" s="1">
        <v>43462</v>
      </c>
      <c r="J80" s="2">
        <v>0.83819444444444446</v>
      </c>
      <c r="K80" t="s">
        <v>132</v>
      </c>
      <c r="L80" t="s">
        <v>40</v>
      </c>
      <c r="M80" t="s">
        <v>41</v>
      </c>
      <c r="O80" t="s">
        <v>44</v>
      </c>
      <c r="P80" t="s">
        <v>45</v>
      </c>
      <c r="Q80" t="s">
        <v>46</v>
      </c>
      <c r="S80">
        <v>1.92</v>
      </c>
      <c r="U80" t="s">
        <v>131</v>
      </c>
    </row>
    <row r="81" spans="1:21">
      <c r="A81" t="s">
        <v>75</v>
      </c>
      <c r="B81" t="s">
        <v>39</v>
      </c>
      <c r="C81" t="s">
        <v>51</v>
      </c>
      <c r="D81" s="56" t="s">
        <v>52</v>
      </c>
      <c r="E81" s="5">
        <v>7280</v>
      </c>
      <c r="F81" t="s">
        <v>131</v>
      </c>
      <c r="H81" t="s">
        <v>46</v>
      </c>
      <c r="I81" s="1">
        <v>43462</v>
      </c>
      <c r="J81" s="2">
        <v>0.83819444444444446</v>
      </c>
      <c r="K81" t="s">
        <v>132</v>
      </c>
      <c r="L81" t="s">
        <v>40</v>
      </c>
      <c r="M81" t="s">
        <v>41</v>
      </c>
      <c r="O81" t="s">
        <v>44</v>
      </c>
      <c r="P81" t="s">
        <v>45</v>
      </c>
      <c r="Q81" t="s">
        <v>46</v>
      </c>
      <c r="S81">
        <v>4.62</v>
      </c>
      <c r="U81" t="s">
        <v>131</v>
      </c>
    </row>
    <row r="82" spans="1:21">
      <c r="A82" t="s">
        <v>75</v>
      </c>
      <c r="B82" t="s">
        <v>39</v>
      </c>
      <c r="C82" t="s">
        <v>42</v>
      </c>
      <c r="D82" s="56" t="s">
        <v>43</v>
      </c>
      <c r="E82">
        <v>653</v>
      </c>
      <c r="F82" t="s">
        <v>131</v>
      </c>
      <c r="H82" t="s">
        <v>46</v>
      </c>
      <c r="I82" s="1">
        <v>43462</v>
      </c>
      <c r="J82" s="2">
        <v>0.83819444444444446</v>
      </c>
      <c r="K82" t="s">
        <v>132</v>
      </c>
      <c r="L82" t="s">
        <v>40</v>
      </c>
      <c r="M82" t="s">
        <v>41</v>
      </c>
      <c r="O82" t="s">
        <v>44</v>
      </c>
      <c r="P82" t="s">
        <v>45</v>
      </c>
      <c r="Q82" t="s">
        <v>46</v>
      </c>
      <c r="S82">
        <v>4.87</v>
      </c>
      <c r="U82" t="s">
        <v>131</v>
      </c>
    </row>
    <row r="83" spans="1:21">
      <c r="A83" t="s">
        <v>75</v>
      </c>
      <c r="B83" t="s">
        <v>39</v>
      </c>
      <c r="C83" t="s">
        <v>53</v>
      </c>
      <c r="D83" t="s">
        <v>54</v>
      </c>
      <c r="E83">
        <v>1480</v>
      </c>
      <c r="F83" t="s">
        <v>131</v>
      </c>
      <c r="H83" t="s">
        <v>46</v>
      </c>
      <c r="I83" s="1">
        <v>43462</v>
      </c>
      <c r="J83" s="2">
        <v>0.83819444444444446</v>
      </c>
      <c r="K83" t="s">
        <v>132</v>
      </c>
      <c r="L83" t="s">
        <v>40</v>
      </c>
      <c r="M83" t="s">
        <v>41</v>
      </c>
      <c r="O83" t="s">
        <v>44</v>
      </c>
      <c r="P83" t="s">
        <v>45</v>
      </c>
      <c r="Q83" t="s">
        <v>46</v>
      </c>
      <c r="S83">
        <v>1.8</v>
      </c>
      <c r="T83">
        <v>56.6</v>
      </c>
      <c r="U83" t="s">
        <v>131</v>
      </c>
    </row>
    <row r="84" spans="1:21">
      <c r="A84" t="s">
        <v>75</v>
      </c>
      <c r="B84" t="s">
        <v>39</v>
      </c>
      <c r="C84" t="s">
        <v>61</v>
      </c>
      <c r="D84" t="s">
        <v>62</v>
      </c>
      <c r="E84">
        <v>588</v>
      </c>
      <c r="F84" t="s">
        <v>131</v>
      </c>
      <c r="H84" t="s">
        <v>46</v>
      </c>
      <c r="I84" s="1">
        <v>43462</v>
      </c>
      <c r="J84" s="2">
        <v>0.83819444444444446</v>
      </c>
      <c r="K84" t="s">
        <v>132</v>
      </c>
      <c r="L84" t="s">
        <v>40</v>
      </c>
      <c r="M84" t="s">
        <v>41</v>
      </c>
      <c r="O84" t="s">
        <v>44</v>
      </c>
      <c r="P84" t="s">
        <v>45</v>
      </c>
      <c r="Q84" t="s">
        <v>46</v>
      </c>
      <c r="S84">
        <v>4.12</v>
      </c>
      <c r="T84">
        <v>56.2</v>
      </c>
      <c r="U84" t="s">
        <v>131</v>
      </c>
    </row>
    <row r="85" spans="1:21">
      <c r="A85" t="s">
        <v>75</v>
      </c>
      <c r="B85" t="s">
        <v>39</v>
      </c>
      <c r="C85" t="s">
        <v>57</v>
      </c>
      <c r="D85" t="s">
        <v>58</v>
      </c>
      <c r="E85">
        <v>1010</v>
      </c>
      <c r="F85" t="s">
        <v>131</v>
      </c>
      <c r="H85" t="s">
        <v>46</v>
      </c>
      <c r="I85" s="1">
        <v>43462</v>
      </c>
      <c r="J85" s="2">
        <v>0.83819444444444446</v>
      </c>
      <c r="K85" t="s">
        <v>132</v>
      </c>
      <c r="L85" t="s">
        <v>40</v>
      </c>
      <c r="M85" t="s">
        <v>41</v>
      </c>
      <c r="O85" t="s">
        <v>44</v>
      </c>
      <c r="P85" t="s">
        <v>45</v>
      </c>
      <c r="Q85" t="s">
        <v>46</v>
      </c>
      <c r="S85">
        <v>2.71</v>
      </c>
      <c r="T85">
        <v>56.6</v>
      </c>
      <c r="U85" t="s">
        <v>131</v>
      </c>
    </row>
    <row r="86" spans="1:21">
      <c r="A86" t="s">
        <v>75</v>
      </c>
      <c r="B86" t="s">
        <v>39</v>
      </c>
      <c r="C86" t="s">
        <v>59</v>
      </c>
      <c r="D86" t="s">
        <v>60</v>
      </c>
      <c r="E86">
        <v>791</v>
      </c>
      <c r="F86" t="s">
        <v>131</v>
      </c>
      <c r="H86" t="s">
        <v>46</v>
      </c>
      <c r="I86" s="1">
        <v>43462</v>
      </c>
      <c r="J86" s="2">
        <v>0.83819444444444446</v>
      </c>
      <c r="K86" t="s">
        <v>132</v>
      </c>
      <c r="L86" t="s">
        <v>40</v>
      </c>
      <c r="M86" t="s">
        <v>41</v>
      </c>
      <c r="O86" t="s">
        <v>44</v>
      </c>
      <c r="P86" t="s">
        <v>45</v>
      </c>
      <c r="Q86" t="s">
        <v>46</v>
      </c>
      <c r="S86">
        <v>3.04</v>
      </c>
      <c r="T86">
        <v>56.6</v>
      </c>
      <c r="U86" t="s">
        <v>131</v>
      </c>
    </row>
    <row r="87" spans="1:21">
      <c r="A87" t="s">
        <v>75</v>
      </c>
      <c r="B87" t="s">
        <v>39</v>
      </c>
      <c r="C87" t="s">
        <v>55</v>
      </c>
      <c r="D87" t="s">
        <v>56</v>
      </c>
      <c r="E87">
        <v>1890</v>
      </c>
      <c r="F87" t="s">
        <v>131</v>
      </c>
      <c r="H87" t="s">
        <v>46</v>
      </c>
      <c r="I87" s="1">
        <v>43462</v>
      </c>
      <c r="J87" s="2">
        <v>0.83819444444444446</v>
      </c>
      <c r="K87" t="s">
        <v>132</v>
      </c>
      <c r="L87" t="s">
        <v>40</v>
      </c>
      <c r="M87" t="s">
        <v>41</v>
      </c>
      <c r="O87" t="s">
        <v>44</v>
      </c>
      <c r="P87" t="s">
        <v>45</v>
      </c>
      <c r="Q87" t="s">
        <v>46</v>
      </c>
      <c r="S87">
        <v>1.97</v>
      </c>
      <c r="T87">
        <v>56.4</v>
      </c>
      <c r="U87" t="s">
        <v>131</v>
      </c>
    </row>
    <row r="88" spans="1:21">
      <c r="A88" t="s">
        <v>75</v>
      </c>
      <c r="B88" t="s">
        <v>39</v>
      </c>
      <c r="C88" t="s">
        <v>63</v>
      </c>
      <c r="D88" t="s">
        <v>64</v>
      </c>
      <c r="E88">
        <v>53.7</v>
      </c>
      <c r="F88" t="s">
        <v>131</v>
      </c>
      <c r="G88" t="s">
        <v>68</v>
      </c>
      <c r="H88" t="s">
        <v>46</v>
      </c>
      <c r="I88" s="1">
        <v>43462</v>
      </c>
      <c r="J88" s="2">
        <v>0.83819444444444446</v>
      </c>
      <c r="K88" t="s">
        <v>132</v>
      </c>
      <c r="L88" t="s">
        <v>40</v>
      </c>
      <c r="M88" t="s">
        <v>41</v>
      </c>
      <c r="O88" t="s">
        <v>44</v>
      </c>
      <c r="P88" t="s">
        <v>45</v>
      </c>
      <c r="Q88" t="s">
        <v>46</v>
      </c>
      <c r="S88">
        <v>2.6</v>
      </c>
      <c r="T88">
        <v>55.4</v>
      </c>
      <c r="U88" t="s">
        <v>131</v>
      </c>
    </row>
    <row r="89" spans="1:21">
      <c r="A89" t="s">
        <v>75</v>
      </c>
      <c r="B89" t="s">
        <v>39</v>
      </c>
      <c r="C89" t="s">
        <v>47</v>
      </c>
      <c r="D89" s="56" t="s">
        <v>48</v>
      </c>
      <c r="E89">
        <v>503</v>
      </c>
      <c r="F89" t="s">
        <v>131</v>
      </c>
      <c r="H89" t="s">
        <v>46</v>
      </c>
      <c r="I89" s="1">
        <v>43462</v>
      </c>
      <c r="J89" s="2">
        <v>0.83819444444444446</v>
      </c>
      <c r="K89" t="s">
        <v>132</v>
      </c>
      <c r="L89" t="s">
        <v>40</v>
      </c>
      <c r="M89" t="s">
        <v>41</v>
      </c>
      <c r="O89" t="s">
        <v>44</v>
      </c>
      <c r="P89" t="s">
        <v>45</v>
      </c>
      <c r="Q89" t="s">
        <v>46</v>
      </c>
      <c r="S89">
        <v>3.01</v>
      </c>
      <c r="U89" t="s">
        <v>131</v>
      </c>
    </row>
    <row r="90" spans="1:21">
      <c r="A90" t="s">
        <v>75</v>
      </c>
      <c r="B90" t="s">
        <v>39</v>
      </c>
      <c r="C90" t="s">
        <v>65</v>
      </c>
      <c r="D90" t="s">
        <v>66</v>
      </c>
      <c r="E90">
        <v>182</v>
      </c>
      <c r="F90" t="s">
        <v>131</v>
      </c>
      <c r="H90" t="s">
        <v>46</v>
      </c>
      <c r="I90" s="1">
        <v>43462</v>
      </c>
      <c r="J90" s="2">
        <v>0.83819444444444446</v>
      </c>
      <c r="K90" t="s">
        <v>132</v>
      </c>
      <c r="L90" t="s">
        <v>40</v>
      </c>
      <c r="M90" t="s">
        <v>41</v>
      </c>
      <c r="O90" t="s">
        <v>44</v>
      </c>
      <c r="P90" t="s">
        <v>45</v>
      </c>
      <c r="Q90" t="s">
        <v>46</v>
      </c>
      <c r="S90">
        <v>1.72</v>
      </c>
      <c r="T90">
        <v>56.5</v>
      </c>
      <c r="U90" t="s">
        <v>131</v>
      </c>
    </row>
    <row r="91" spans="1:21">
      <c r="A91" t="s">
        <v>76</v>
      </c>
      <c r="B91" t="s">
        <v>39</v>
      </c>
      <c r="C91" t="s">
        <v>49</v>
      </c>
      <c r="D91" s="56" t="s">
        <v>50</v>
      </c>
      <c r="E91">
        <v>1680</v>
      </c>
      <c r="F91" t="s">
        <v>131</v>
      </c>
      <c r="H91" t="s">
        <v>46</v>
      </c>
      <c r="I91" s="1">
        <v>43463</v>
      </c>
      <c r="J91" s="2">
        <v>2.1527777777777781E-2</v>
      </c>
      <c r="K91" t="s">
        <v>132</v>
      </c>
      <c r="L91" t="s">
        <v>40</v>
      </c>
      <c r="M91" t="s">
        <v>41</v>
      </c>
      <c r="O91" t="s">
        <v>44</v>
      </c>
      <c r="P91" t="s">
        <v>45</v>
      </c>
      <c r="Q91" t="s">
        <v>46</v>
      </c>
      <c r="S91">
        <v>2.13</v>
      </c>
      <c r="U91" t="s">
        <v>131</v>
      </c>
    </row>
    <row r="92" spans="1:21">
      <c r="A92" t="s">
        <v>76</v>
      </c>
      <c r="B92" t="s">
        <v>39</v>
      </c>
      <c r="C92" t="s">
        <v>51</v>
      </c>
      <c r="D92" s="56" t="s">
        <v>52</v>
      </c>
      <c r="E92">
        <v>5350</v>
      </c>
      <c r="F92" t="s">
        <v>131</v>
      </c>
      <c r="H92" t="s">
        <v>46</v>
      </c>
      <c r="I92" s="1">
        <v>43463</v>
      </c>
      <c r="J92" s="2">
        <v>2.1527777777777781E-2</v>
      </c>
      <c r="K92" t="s">
        <v>132</v>
      </c>
      <c r="L92" t="s">
        <v>40</v>
      </c>
      <c r="M92" t="s">
        <v>41</v>
      </c>
      <c r="O92" t="s">
        <v>44</v>
      </c>
      <c r="P92" t="s">
        <v>45</v>
      </c>
      <c r="Q92" t="s">
        <v>46</v>
      </c>
      <c r="S92">
        <v>2.4700000000000002</v>
      </c>
      <c r="U92" t="s">
        <v>131</v>
      </c>
    </row>
    <row r="93" spans="1:21">
      <c r="A93" t="s">
        <v>76</v>
      </c>
      <c r="B93" t="s">
        <v>39</v>
      </c>
      <c r="C93" t="s">
        <v>42</v>
      </c>
      <c r="D93" s="56" t="s">
        <v>43</v>
      </c>
      <c r="E93">
        <v>191</v>
      </c>
      <c r="F93" t="s">
        <v>131</v>
      </c>
      <c r="H93" t="s">
        <v>46</v>
      </c>
      <c r="I93" s="1">
        <v>43463</v>
      </c>
      <c r="J93" s="2">
        <v>2.1527777777777781E-2</v>
      </c>
      <c r="K93" t="s">
        <v>132</v>
      </c>
      <c r="L93" t="s">
        <v>40</v>
      </c>
      <c r="M93" t="s">
        <v>41</v>
      </c>
      <c r="O93" t="s">
        <v>44</v>
      </c>
      <c r="P93" t="s">
        <v>45</v>
      </c>
      <c r="Q93" t="s">
        <v>46</v>
      </c>
      <c r="S93">
        <v>2.2599999999999998</v>
      </c>
      <c r="U93" t="s">
        <v>131</v>
      </c>
    </row>
    <row r="94" spans="1:21">
      <c r="A94" t="s">
        <v>76</v>
      </c>
      <c r="B94" t="s">
        <v>39</v>
      </c>
      <c r="C94" t="s">
        <v>53</v>
      </c>
      <c r="D94" t="s">
        <v>54</v>
      </c>
      <c r="E94">
        <v>243</v>
      </c>
      <c r="F94" t="s">
        <v>131</v>
      </c>
      <c r="H94" t="s">
        <v>46</v>
      </c>
      <c r="I94" s="1">
        <v>43463</v>
      </c>
      <c r="J94" s="2">
        <v>2.1527777777777781E-2</v>
      </c>
      <c r="K94" t="s">
        <v>132</v>
      </c>
      <c r="L94" t="s">
        <v>40</v>
      </c>
      <c r="M94" t="s">
        <v>41</v>
      </c>
      <c r="O94" t="s">
        <v>44</v>
      </c>
      <c r="P94" t="s">
        <v>45</v>
      </c>
      <c r="Q94" t="s">
        <v>46</v>
      </c>
      <c r="S94">
        <v>1.44</v>
      </c>
      <c r="T94">
        <v>51.9</v>
      </c>
      <c r="U94" t="s">
        <v>131</v>
      </c>
    </row>
    <row r="95" spans="1:21">
      <c r="A95" t="s">
        <v>76</v>
      </c>
      <c r="B95" t="s">
        <v>39</v>
      </c>
      <c r="C95" t="s">
        <v>61</v>
      </c>
      <c r="D95" t="s">
        <v>62</v>
      </c>
      <c r="E95">
        <v>153</v>
      </c>
      <c r="F95" t="s">
        <v>131</v>
      </c>
      <c r="H95" t="s">
        <v>46</v>
      </c>
      <c r="I95" s="1">
        <v>43463</v>
      </c>
      <c r="J95" s="2">
        <v>2.1527777777777781E-2</v>
      </c>
      <c r="K95" t="s">
        <v>132</v>
      </c>
      <c r="L95" t="s">
        <v>40</v>
      </c>
      <c r="M95" t="s">
        <v>41</v>
      </c>
      <c r="O95" t="s">
        <v>44</v>
      </c>
      <c r="P95" t="s">
        <v>45</v>
      </c>
      <c r="Q95" t="s">
        <v>46</v>
      </c>
      <c r="S95">
        <v>3</v>
      </c>
      <c r="T95">
        <v>51.5</v>
      </c>
      <c r="U95" t="s">
        <v>131</v>
      </c>
    </row>
    <row r="96" spans="1:21">
      <c r="A96" t="s">
        <v>76</v>
      </c>
      <c r="B96" t="s">
        <v>39</v>
      </c>
      <c r="C96" t="s">
        <v>57</v>
      </c>
      <c r="D96" t="s">
        <v>58</v>
      </c>
      <c r="E96">
        <v>305</v>
      </c>
      <c r="F96" t="s">
        <v>131</v>
      </c>
      <c r="H96" t="s">
        <v>46</v>
      </c>
      <c r="I96" s="1">
        <v>43463</v>
      </c>
      <c r="J96" s="2">
        <v>2.1527777777777781E-2</v>
      </c>
      <c r="K96" t="s">
        <v>132</v>
      </c>
      <c r="L96" t="s">
        <v>40</v>
      </c>
      <c r="M96" t="s">
        <v>41</v>
      </c>
      <c r="O96" t="s">
        <v>44</v>
      </c>
      <c r="P96" t="s">
        <v>45</v>
      </c>
      <c r="Q96" t="s">
        <v>46</v>
      </c>
      <c r="S96">
        <v>2.02</v>
      </c>
      <c r="T96">
        <v>51.9</v>
      </c>
      <c r="U96" t="s">
        <v>131</v>
      </c>
    </row>
    <row r="97" spans="1:21">
      <c r="A97" t="s">
        <v>76</v>
      </c>
      <c r="B97" t="s">
        <v>39</v>
      </c>
      <c r="C97" t="s">
        <v>59</v>
      </c>
      <c r="D97" t="s">
        <v>60</v>
      </c>
      <c r="E97">
        <v>242</v>
      </c>
      <c r="F97" t="s">
        <v>131</v>
      </c>
      <c r="H97" t="s">
        <v>46</v>
      </c>
      <c r="I97" s="1">
        <v>43463</v>
      </c>
      <c r="J97" s="2">
        <v>2.1527777777777781E-2</v>
      </c>
      <c r="K97" t="s">
        <v>132</v>
      </c>
      <c r="L97" t="s">
        <v>40</v>
      </c>
      <c r="M97" t="s">
        <v>41</v>
      </c>
      <c r="O97" t="s">
        <v>44</v>
      </c>
      <c r="P97" t="s">
        <v>45</v>
      </c>
      <c r="Q97" t="s">
        <v>46</v>
      </c>
      <c r="S97">
        <v>2.21</v>
      </c>
      <c r="T97">
        <v>51.9</v>
      </c>
      <c r="U97" t="s">
        <v>131</v>
      </c>
    </row>
    <row r="98" spans="1:21">
      <c r="A98" t="s">
        <v>76</v>
      </c>
      <c r="B98" t="s">
        <v>39</v>
      </c>
      <c r="C98" t="s">
        <v>55</v>
      </c>
      <c r="D98" t="s">
        <v>56</v>
      </c>
      <c r="E98">
        <v>328</v>
      </c>
      <c r="F98" t="s">
        <v>131</v>
      </c>
      <c r="H98" t="s">
        <v>46</v>
      </c>
      <c r="I98" s="1">
        <v>43463</v>
      </c>
      <c r="J98" s="2">
        <v>2.1527777777777781E-2</v>
      </c>
      <c r="K98" t="s">
        <v>132</v>
      </c>
      <c r="L98" t="s">
        <v>40</v>
      </c>
      <c r="M98" t="s">
        <v>41</v>
      </c>
      <c r="O98" t="s">
        <v>44</v>
      </c>
      <c r="P98" t="s">
        <v>45</v>
      </c>
      <c r="Q98" t="s">
        <v>46</v>
      </c>
      <c r="S98">
        <v>1.54</v>
      </c>
      <c r="T98">
        <v>51.8</v>
      </c>
      <c r="U98" t="s">
        <v>131</v>
      </c>
    </row>
    <row r="99" spans="1:21">
      <c r="A99" t="s">
        <v>76</v>
      </c>
      <c r="B99" t="s">
        <v>39</v>
      </c>
      <c r="C99" t="s">
        <v>63</v>
      </c>
      <c r="D99" t="s">
        <v>64</v>
      </c>
      <c r="E99">
        <v>21.9</v>
      </c>
      <c r="F99" t="s">
        <v>131</v>
      </c>
      <c r="G99" t="s">
        <v>68</v>
      </c>
      <c r="H99" t="s">
        <v>46</v>
      </c>
      <c r="I99" s="1">
        <v>43463</v>
      </c>
      <c r="J99" s="2">
        <v>2.1527777777777781E-2</v>
      </c>
      <c r="K99" t="s">
        <v>132</v>
      </c>
      <c r="L99" t="s">
        <v>40</v>
      </c>
      <c r="M99" t="s">
        <v>41</v>
      </c>
      <c r="O99" t="s">
        <v>44</v>
      </c>
      <c r="P99" t="s">
        <v>45</v>
      </c>
      <c r="Q99" t="s">
        <v>46</v>
      </c>
      <c r="S99">
        <v>2.77</v>
      </c>
      <c r="T99">
        <v>50.9</v>
      </c>
      <c r="U99" t="s">
        <v>131</v>
      </c>
    </row>
    <row r="100" spans="1:21">
      <c r="A100" t="s">
        <v>76</v>
      </c>
      <c r="B100" t="s">
        <v>39</v>
      </c>
      <c r="C100" t="s">
        <v>47</v>
      </c>
      <c r="D100" s="56" t="s">
        <v>48</v>
      </c>
      <c r="E100">
        <v>288</v>
      </c>
      <c r="F100" t="s">
        <v>131</v>
      </c>
      <c r="H100" t="s">
        <v>46</v>
      </c>
      <c r="I100" s="1">
        <v>43463</v>
      </c>
      <c r="J100" s="2">
        <v>2.1527777777777781E-2</v>
      </c>
      <c r="K100" t="s">
        <v>132</v>
      </c>
      <c r="L100" t="s">
        <v>40</v>
      </c>
      <c r="M100" t="s">
        <v>41</v>
      </c>
      <c r="O100" t="s">
        <v>44</v>
      </c>
      <c r="P100" t="s">
        <v>45</v>
      </c>
      <c r="Q100" t="s">
        <v>46</v>
      </c>
      <c r="S100">
        <v>2.87</v>
      </c>
      <c r="U100" t="s">
        <v>131</v>
      </c>
    </row>
    <row r="101" spans="1:21">
      <c r="A101" t="s">
        <v>76</v>
      </c>
      <c r="B101" t="s">
        <v>39</v>
      </c>
      <c r="C101" t="s">
        <v>65</v>
      </c>
      <c r="D101" t="s">
        <v>66</v>
      </c>
      <c r="E101">
        <v>77.2</v>
      </c>
      <c r="F101" t="s">
        <v>131</v>
      </c>
      <c r="H101" t="s">
        <v>46</v>
      </c>
      <c r="I101" s="1">
        <v>43463</v>
      </c>
      <c r="J101" s="2">
        <v>2.1527777777777781E-2</v>
      </c>
      <c r="K101" t="s">
        <v>132</v>
      </c>
      <c r="L101" t="s">
        <v>40</v>
      </c>
      <c r="M101" t="s">
        <v>41</v>
      </c>
      <c r="O101" t="s">
        <v>44</v>
      </c>
      <c r="P101" t="s">
        <v>45</v>
      </c>
      <c r="Q101" t="s">
        <v>46</v>
      </c>
      <c r="S101">
        <v>1.19</v>
      </c>
      <c r="T101">
        <v>51.9</v>
      </c>
      <c r="U101" t="s">
        <v>131</v>
      </c>
    </row>
    <row r="102" spans="1:21">
      <c r="A102" t="s">
        <v>77</v>
      </c>
      <c r="B102" t="s">
        <v>39</v>
      </c>
      <c r="C102" t="s">
        <v>49</v>
      </c>
      <c r="D102" s="56" t="s">
        <v>50</v>
      </c>
      <c r="E102">
        <v>1430</v>
      </c>
      <c r="F102" t="s">
        <v>131</v>
      </c>
      <c r="H102" t="s">
        <v>46</v>
      </c>
      <c r="I102" s="1">
        <v>43463</v>
      </c>
      <c r="J102" s="2">
        <v>0.22500000000000001</v>
      </c>
      <c r="K102" t="s">
        <v>132</v>
      </c>
      <c r="L102" t="s">
        <v>40</v>
      </c>
      <c r="M102" t="s">
        <v>41</v>
      </c>
      <c r="O102" t="s">
        <v>44</v>
      </c>
      <c r="P102" t="s">
        <v>45</v>
      </c>
      <c r="Q102" t="s">
        <v>46</v>
      </c>
      <c r="S102">
        <v>4.05</v>
      </c>
      <c r="U102" t="s">
        <v>131</v>
      </c>
    </row>
    <row r="103" spans="1:21">
      <c r="A103" t="s">
        <v>77</v>
      </c>
      <c r="B103" t="s">
        <v>39</v>
      </c>
      <c r="C103" t="s">
        <v>51</v>
      </c>
      <c r="D103" s="56" t="s">
        <v>52</v>
      </c>
      <c r="E103">
        <v>5280</v>
      </c>
      <c r="F103" t="s">
        <v>131</v>
      </c>
      <c r="H103" t="s">
        <v>46</v>
      </c>
      <c r="I103" s="1">
        <v>43463</v>
      </c>
      <c r="J103" s="2">
        <v>0.22500000000000001</v>
      </c>
      <c r="K103" t="s">
        <v>132</v>
      </c>
      <c r="L103" t="s">
        <v>40</v>
      </c>
      <c r="M103" t="s">
        <v>41</v>
      </c>
      <c r="O103" t="s">
        <v>44</v>
      </c>
      <c r="P103" t="s">
        <v>45</v>
      </c>
      <c r="Q103" t="s">
        <v>46</v>
      </c>
      <c r="S103">
        <v>4.13</v>
      </c>
      <c r="U103" t="s">
        <v>131</v>
      </c>
    </row>
    <row r="104" spans="1:21">
      <c r="A104" t="s">
        <v>77</v>
      </c>
      <c r="B104" t="s">
        <v>39</v>
      </c>
      <c r="C104" t="s">
        <v>42</v>
      </c>
      <c r="D104" s="56" t="s">
        <v>43</v>
      </c>
      <c r="E104">
        <v>190</v>
      </c>
      <c r="F104" t="s">
        <v>131</v>
      </c>
      <c r="H104" t="s">
        <v>46</v>
      </c>
      <c r="I104" s="1">
        <v>43463</v>
      </c>
      <c r="J104" s="2">
        <v>0.22500000000000001</v>
      </c>
      <c r="K104" t="s">
        <v>132</v>
      </c>
      <c r="L104" t="s">
        <v>40</v>
      </c>
      <c r="M104" t="s">
        <v>41</v>
      </c>
      <c r="O104" t="s">
        <v>44</v>
      </c>
      <c r="P104" t="s">
        <v>45</v>
      </c>
      <c r="Q104" t="s">
        <v>46</v>
      </c>
      <c r="S104">
        <v>6.43</v>
      </c>
      <c r="U104" t="s">
        <v>131</v>
      </c>
    </row>
    <row r="105" spans="1:21">
      <c r="A105" t="s">
        <v>77</v>
      </c>
      <c r="B105" t="s">
        <v>39</v>
      </c>
      <c r="C105" t="s">
        <v>53</v>
      </c>
      <c r="D105" t="s">
        <v>54</v>
      </c>
      <c r="E105">
        <v>376</v>
      </c>
      <c r="F105" t="s">
        <v>131</v>
      </c>
      <c r="H105" t="s">
        <v>46</v>
      </c>
      <c r="I105" s="1">
        <v>43463</v>
      </c>
      <c r="J105" s="2">
        <v>0.22500000000000001</v>
      </c>
      <c r="K105" t="s">
        <v>132</v>
      </c>
      <c r="L105" t="s">
        <v>40</v>
      </c>
      <c r="M105" t="s">
        <v>41</v>
      </c>
      <c r="O105" t="s">
        <v>44</v>
      </c>
      <c r="P105" t="s">
        <v>45</v>
      </c>
      <c r="Q105" t="s">
        <v>46</v>
      </c>
      <c r="S105">
        <v>2.8</v>
      </c>
      <c r="T105">
        <v>46.2</v>
      </c>
      <c r="U105" t="s">
        <v>131</v>
      </c>
    </row>
    <row r="106" spans="1:21">
      <c r="A106" t="s">
        <v>77</v>
      </c>
      <c r="B106" t="s">
        <v>39</v>
      </c>
      <c r="C106" t="s">
        <v>61</v>
      </c>
      <c r="D106" t="s">
        <v>62</v>
      </c>
      <c r="E106">
        <v>329</v>
      </c>
      <c r="F106" t="s">
        <v>131</v>
      </c>
      <c r="H106" t="s">
        <v>46</v>
      </c>
      <c r="I106" s="1">
        <v>43463</v>
      </c>
      <c r="J106" s="2">
        <v>0.22500000000000001</v>
      </c>
      <c r="K106" t="s">
        <v>132</v>
      </c>
      <c r="L106" t="s">
        <v>40</v>
      </c>
      <c r="M106" t="s">
        <v>41</v>
      </c>
      <c r="O106" t="s">
        <v>44</v>
      </c>
      <c r="P106" t="s">
        <v>45</v>
      </c>
      <c r="Q106" t="s">
        <v>46</v>
      </c>
      <c r="S106">
        <v>3.02</v>
      </c>
      <c r="T106">
        <v>45.9</v>
      </c>
      <c r="U106" t="s">
        <v>131</v>
      </c>
    </row>
    <row r="107" spans="1:21">
      <c r="A107" t="s">
        <v>77</v>
      </c>
      <c r="B107" t="s">
        <v>39</v>
      </c>
      <c r="C107" t="s">
        <v>57</v>
      </c>
      <c r="D107" t="s">
        <v>58</v>
      </c>
      <c r="E107">
        <v>599</v>
      </c>
      <c r="F107" t="s">
        <v>131</v>
      </c>
      <c r="H107" t="s">
        <v>46</v>
      </c>
      <c r="I107" s="1">
        <v>43463</v>
      </c>
      <c r="J107" s="2">
        <v>0.22500000000000001</v>
      </c>
      <c r="K107" t="s">
        <v>132</v>
      </c>
      <c r="L107" t="s">
        <v>40</v>
      </c>
      <c r="M107" t="s">
        <v>41</v>
      </c>
      <c r="O107" t="s">
        <v>44</v>
      </c>
      <c r="P107" t="s">
        <v>45</v>
      </c>
      <c r="Q107" t="s">
        <v>46</v>
      </c>
      <c r="S107">
        <v>2</v>
      </c>
      <c r="T107">
        <v>46.2</v>
      </c>
      <c r="U107" t="s">
        <v>131</v>
      </c>
    </row>
    <row r="108" spans="1:21">
      <c r="A108" t="s">
        <v>77</v>
      </c>
      <c r="B108" t="s">
        <v>39</v>
      </c>
      <c r="C108" t="s">
        <v>59</v>
      </c>
      <c r="D108" t="s">
        <v>60</v>
      </c>
      <c r="E108">
        <v>452</v>
      </c>
      <c r="F108" t="s">
        <v>131</v>
      </c>
      <c r="H108" t="s">
        <v>46</v>
      </c>
      <c r="I108" s="1">
        <v>43463</v>
      </c>
      <c r="J108" s="2">
        <v>0.22500000000000001</v>
      </c>
      <c r="K108" t="s">
        <v>132</v>
      </c>
      <c r="L108" t="s">
        <v>40</v>
      </c>
      <c r="M108" t="s">
        <v>41</v>
      </c>
      <c r="O108" t="s">
        <v>44</v>
      </c>
      <c r="P108" t="s">
        <v>45</v>
      </c>
      <c r="Q108" t="s">
        <v>46</v>
      </c>
      <c r="S108">
        <v>2.2400000000000002</v>
      </c>
      <c r="T108">
        <v>46.2</v>
      </c>
      <c r="U108" t="s">
        <v>131</v>
      </c>
    </row>
    <row r="109" spans="1:21">
      <c r="A109" t="s">
        <v>77</v>
      </c>
      <c r="B109" t="s">
        <v>39</v>
      </c>
      <c r="C109" t="s">
        <v>55</v>
      </c>
      <c r="D109" t="s">
        <v>56</v>
      </c>
      <c r="E109">
        <v>562</v>
      </c>
      <c r="F109" t="s">
        <v>131</v>
      </c>
      <c r="H109" t="s">
        <v>46</v>
      </c>
      <c r="I109" s="1">
        <v>43463</v>
      </c>
      <c r="J109" s="2">
        <v>0.22500000000000001</v>
      </c>
      <c r="K109" t="s">
        <v>132</v>
      </c>
      <c r="L109" t="s">
        <v>40</v>
      </c>
      <c r="M109" t="s">
        <v>41</v>
      </c>
      <c r="O109" t="s">
        <v>44</v>
      </c>
      <c r="P109" t="s">
        <v>45</v>
      </c>
      <c r="Q109" t="s">
        <v>46</v>
      </c>
      <c r="S109">
        <v>2.93</v>
      </c>
      <c r="T109">
        <v>46.1</v>
      </c>
      <c r="U109" t="s">
        <v>131</v>
      </c>
    </row>
    <row r="110" spans="1:21">
      <c r="A110" t="s">
        <v>77</v>
      </c>
      <c r="B110" t="s">
        <v>39</v>
      </c>
      <c r="C110" t="s">
        <v>63</v>
      </c>
      <c r="D110" t="s">
        <v>64</v>
      </c>
      <c r="E110">
        <v>34</v>
      </c>
      <c r="F110" t="s">
        <v>131</v>
      </c>
      <c r="G110" t="s">
        <v>68</v>
      </c>
      <c r="H110" t="s">
        <v>46</v>
      </c>
      <c r="I110" s="1">
        <v>43463</v>
      </c>
      <c r="J110" s="2">
        <v>0.22500000000000001</v>
      </c>
      <c r="K110" t="s">
        <v>132</v>
      </c>
      <c r="L110" t="s">
        <v>40</v>
      </c>
      <c r="M110" t="s">
        <v>41</v>
      </c>
      <c r="O110" t="s">
        <v>44</v>
      </c>
      <c r="P110" t="s">
        <v>45</v>
      </c>
      <c r="Q110" t="s">
        <v>46</v>
      </c>
      <c r="S110">
        <v>7.06</v>
      </c>
      <c r="T110">
        <v>45.3</v>
      </c>
      <c r="U110" t="s">
        <v>131</v>
      </c>
    </row>
    <row r="111" spans="1:21">
      <c r="A111" t="s">
        <v>77</v>
      </c>
      <c r="B111" t="s">
        <v>39</v>
      </c>
      <c r="C111" t="s">
        <v>47</v>
      </c>
      <c r="D111" s="56" t="s">
        <v>48</v>
      </c>
      <c r="E111">
        <v>212</v>
      </c>
      <c r="F111" t="s">
        <v>131</v>
      </c>
      <c r="H111" t="s">
        <v>46</v>
      </c>
      <c r="I111" s="1">
        <v>43463</v>
      </c>
      <c r="J111" s="2">
        <v>0.22500000000000001</v>
      </c>
      <c r="K111" t="s">
        <v>132</v>
      </c>
      <c r="L111" t="s">
        <v>40</v>
      </c>
      <c r="M111" t="s">
        <v>41</v>
      </c>
      <c r="O111" t="s">
        <v>44</v>
      </c>
      <c r="P111" t="s">
        <v>45</v>
      </c>
      <c r="Q111" t="s">
        <v>46</v>
      </c>
      <c r="S111">
        <v>4.88</v>
      </c>
      <c r="U111" t="s">
        <v>131</v>
      </c>
    </row>
    <row r="112" spans="1:21">
      <c r="A112" t="s">
        <v>77</v>
      </c>
      <c r="B112" t="s">
        <v>39</v>
      </c>
      <c r="C112" t="s">
        <v>65</v>
      </c>
      <c r="D112" t="s">
        <v>66</v>
      </c>
      <c r="E112">
        <v>145</v>
      </c>
      <c r="F112" t="s">
        <v>131</v>
      </c>
      <c r="H112" t="s">
        <v>46</v>
      </c>
      <c r="I112" s="1">
        <v>43463</v>
      </c>
      <c r="J112" s="2">
        <v>0.22500000000000001</v>
      </c>
      <c r="K112" t="s">
        <v>132</v>
      </c>
      <c r="L112" t="s">
        <v>40</v>
      </c>
      <c r="M112" t="s">
        <v>41</v>
      </c>
      <c r="O112" t="s">
        <v>44</v>
      </c>
      <c r="P112" t="s">
        <v>45</v>
      </c>
      <c r="Q112" t="s">
        <v>46</v>
      </c>
      <c r="S112">
        <v>3.39</v>
      </c>
      <c r="T112">
        <v>46.1</v>
      </c>
      <c r="U112" t="s">
        <v>131</v>
      </c>
    </row>
    <row r="113" spans="1:21">
      <c r="A113" t="s">
        <v>78</v>
      </c>
      <c r="B113" t="s">
        <v>39</v>
      </c>
      <c r="C113" t="s">
        <v>49</v>
      </c>
      <c r="D113" s="56" t="s">
        <v>50</v>
      </c>
      <c r="E113">
        <v>1310</v>
      </c>
      <c r="F113" t="s">
        <v>131</v>
      </c>
      <c r="H113" t="s">
        <v>46</v>
      </c>
      <c r="I113" s="1">
        <v>43463</v>
      </c>
      <c r="J113" s="2">
        <v>8.9583333333333334E-2</v>
      </c>
      <c r="K113" t="s">
        <v>132</v>
      </c>
      <c r="L113" t="s">
        <v>40</v>
      </c>
      <c r="M113" t="s">
        <v>41</v>
      </c>
      <c r="O113" t="s">
        <v>44</v>
      </c>
      <c r="P113" t="s">
        <v>45</v>
      </c>
      <c r="Q113" t="s">
        <v>46</v>
      </c>
      <c r="S113">
        <v>3.42</v>
      </c>
      <c r="U113" t="s">
        <v>131</v>
      </c>
    </row>
    <row r="114" spans="1:21">
      <c r="A114" t="s">
        <v>78</v>
      </c>
      <c r="B114" t="s">
        <v>39</v>
      </c>
      <c r="C114" t="s">
        <v>51</v>
      </c>
      <c r="D114" s="56" t="s">
        <v>52</v>
      </c>
      <c r="E114">
        <v>5410</v>
      </c>
      <c r="F114" t="s">
        <v>131</v>
      </c>
      <c r="H114" t="s">
        <v>46</v>
      </c>
      <c r="I114" s="1">
        <v>43463</v>
      </c>
      <c r="J114" s="2">
        <v>8.9583333333333334E-2</v>
      </c>
      <c r="K114" t="s">
        <v>132</v>
      </c>
      <c r="L114" t="s">
        <v>40</v>
      </c>
      <c r="M114" t="s">
        <v>41</v>
      </c>
      <c r="O114" t="s">
        <v>44</v>
      </c>
      <c r="P114" t="s">
        <v>45</v>
      </c>
      <c r="Q114" t="s">
        <v>46</v>
      </c>
      <c r="S114">
        <v>3.74</v>
      </c>
      <c r="U114" t="s">
        <v>131</v>
      </c>
    </row>
    <row r="115" spans="1:21">
      <c r="A115" t="s">
        <v>78</v>
      </c>
      <c r="B115" t="s">
        <v>39</v>
      </c>
      <c r="C115" t="s">
        <v>42</v>
      </c>
      <c r="D115" s="56" t="s">
        <v>43</v>
      </c>
      <c r="E115">
        <v>204</v>
      </c>
      <c r="F115" t="s">
        <v>131</v>
      </c>
      <c r="H115" t="s">
        <v>46</v>
      </c>
      <c r="I115" s="1">
        <v>43463</v>
      </c>
      <c r="J115" s="2">
        <v>8.9583333333333334E-2</v>
      </c>
      <c r="K115" t="s">
        <v>132</v>
      </c>
      <c r="L115" t="s">
        <v>40</v>
      </c>
      <c r="M115" t="s">
        <v>41</v>
      </c>
      <c r="O115" t="s">
        <v>44</v>
      </c>
      <c r="P115" t="s">
        <v>45</v>
      </c>
      <c r="Q115" t="s">
        <v>46</v>
      </c>
      <c r="S115">
        <v>3.16</v>
      </c>
      <c r="U115" t="s">
        <v>131</v>
      </c>
    </row>
    <row r="116" spans="1:21">
      <c r="A116" t="s">
        <v>78</v>
      </c>
      <c r="B116" t="s">
        <v>39</v>
      </c>
      <c r="C116" t="s">
        <v>53</v>
      </c>
      <c r="D116" t="s">
        <v>54</v>
      </c>
      <c r="E116">
        <v>294</v>
      </c>
      <c r="F116" t="s">
        <v>131</v>
      </c>
      <c r="H116" t="s">
        <v>46</v>
      </c>
      <c r="I116" s="1">
        <v>43463</v>
      </c>
      <c r="J116" s="2">
        <v>8.9583333333333334E-2</v>
      </c>
      <c r="K116" t="s">
        <v>132</v>
      </c>
      <c r="L116" t="s">
        <v>40</v>
      </c>
      <c r="M116" t="s">
        <v>41</v>
      </c>
      <c r="O116" t="s">
        <v>44</v>
      </c>
      <c r="P116" t="s">
        <v>45</v>
      </c>
      <c r="Q116" t="s">
        <v>46</v>
      </c>
      <c r="S116">
        <v>2.2599999999999998</v>
      </c>
      <c r="T116">
        <v>50.8</v>
      </c>
      <c r="U116" t="s">
        <v>131</v>
      </c>
    </row>
    <row r="117" spans="1:21">
      <c r="A117" t="s">
        <v>78</v>
      </c>
      <c r="B117" t="s">
        <v>39</v>
      </c>
      <c r="C117" t="s">
        <v>61</v>
      </c>
      <c r="D117" t="s">
        <v>62</v>
      </c>
      <c r="E117">
        <v>465</v>
      </c>
      <c r="F117" t="s">
        <v>131</v>
      </c>
      <c r="H117" t="s">
        <v>46</v>
      </c>
      <c r="I117" s="1">
        <v>43463</v>
      </c>
      <c r="J117" s="2">
        <v>8.9583333333333334E-2</v>
      </c>
      <c r="K117" t="s">
        <v>132</v>
      </c>
      <c r="L117" t="s">
        <v>40</v>
      </c>
      <c r="M117" t="s">
        <v>41</v>
      </c>
      <c r="O117" t="s">
        <v>44</v>
      </c>
      <c r="P117" t="s">
        <v>45</v>
      </c>
      <c r="Q117" t="s">
        <v>46</v>
      </c>
      <c r="S117">
        <v>4.26</v>
      </c>
      <c r="T117">
        <v>50.5</v>
      </c>
      <c r="U117" t="s">
        <v>131</v>
      </c>
    </row>
    <row r="118" spans="1:21">
      <c r="A118" t="s">
        <v>78</v>
      </c>
      <c r="B118" t="s">
        <v>39</v>
      </c>
      <c r="C118" t="s">
        <v>57</v>
      </c>
      <c r="D118" t="s">
        <v>58</v>
      </c>
      <c r="E118">
        <v>797</v>
      </c>
      <c r="F118" t="s">
        <v>131</v>
      </c>
      <c r="H118" t="s">
        <v>46</v>
      </c>
      <c r="I118" s="1">
        <v>43463</v>
      </c>
      <c r="J118" s="2">
        <v>8.9583333333333334E-2</v>
      </c>
      <c r="K118" t="s">
        <v>132</v>
      </c>
      <c r="L118" t="s">
        <v>40</v>
      </c>
      <c r="M118" t="s">
        <v>41</v>
      </c>
      <c r="O118" t="s">
        <v>44</v>
      </c>
      <c r="P118" t="s">
        <v>45</v>
      </c>
      <c r="Q118" t="s">
        <v>46</v>
      </c>
      <c r="S118">
        <v>2.91</v>
      </c>
      <c r="T118">
        <v>50.9</v>
      </c>
      <c r="U118" t="s">
        <v>131</v>
      </c>
    </row>
    <row r="119" spans="1:21">
      <c r="A119" t="s">
        <v>78</v>
      </c>
      <c r="B119" t="s">
        <v>39</v>
      </c>
      <c r="C119" t="s">
        <v>59</v>
      </c>
      <c r="D119" t="s">
        <v>60</v>
      </c>
      <c r="E119">
        <v>670</v>
      </c>
      <c r="F119" t="s">
        <v>131</v>
      </c>
      <c r="H119" t="s">
        <v>46</v>
      </c>
      <c r="I119" s="1">
        <v>43463</v>
      </c>
      <c r="J119" s="2">
        <v>8.9583333333333334E-2</v>
      </c>
      <c r="K119" t="s">
        <v>132</v>
      </c>
      <c r="L119" t="s">
        <v>40</v>
      </c>
      <c r="M119" t="s">
        <v>41</v>
      </c>
      <c r="O119" t="s">
        <v>44</v>
      </c>
      <c r="P119" t="s">
        <v>45</v>
      </c>
      <c r="Q119" t="s">
        <v>46</v>
      </c>
      <c r="S119">
        <v>3.22</v>
      </c>
      <c r="T119">
        <v>50.9</v>
      </c>
      <c r="U119" t="s">
        <v>131</v>
      </c>
    </row>
    <row r="120" spans="1:21">
      <c r="A120" t="s">
        <v>78</v>
      </c>
      <c r="B120" t="s">
        <v>39</v>
      </c>
      <c r="C120" t="s">
        <v>55</v>
      </c>
      <c r="D120" t="s">
        <v>56</v>
      </c>
      <c r="E120">
        <v>641</v>
      </c>
      <c r="F120" t="s">
        <v>131</v>
      </c>
      <c r="H120" t="s">
        <v>46</v>
      </c>
      <c r="I120" s="1">
        <v>43463</v>
      </c>
      <c r="J120" s="2">
        <v>8.9583333333333334E-2</v>
      </c>
      <c r="K120" t="s">
        <v>132</v>
      </c>
      <c r="L120" t="s">
        <v>40</v>
      </c>
      <c r="M120" t="s">
        <v>41</v>
      </c>
      <c r="O120" t="s">
        <v>44</v>
      </c>
      <c r="P120" t="s">
        <v>45</v>
      </c>
      <c r="Q120" t="s">
        <v>46</v>
      </c>
      <c r="S120">
        <v>2.4</v>
      </c>
      <c r="T120">
        <v>50.7</v>
      </c>
      <c r="U120" t="s">
        <v>131</v>
      </c>
    </row>
    <row r="121" spans="1:21">
      <c r="A121" t="s">
        <v>78</v>
      </c>
      <c r="B121" t="s">
        <v>39</v>
      </c>
      <c r="C121" t="s">
        <v>63</v>
      </c>
      <c r="D121" t="s">
        <v>64</v>
      </c>
      <c r="E121">
        <v>44.1</v>
      </c>
      <c r="F121" t="s">
        <v>131</v>
      </c>
      <c r="G121" t="s">
        <v>68</v>
      </c>
      <c r="H121" t="s">
        <v>46</v>
      </c>
      <c r="I121" s="1">
        <v>43463</v>
      </c>
      <c r="J121" s="2">
        <v>8.9583333333333334E-2</v>
      </c>
      <c r="K121" t="s">
        <v>132</v>
      </c>
      <c r="L121" t="s">
        <v>40</v>
      </c>
      <c r="M121" t="s">
        <v>41</v>
      </c>
      <c r="O121" t="s">
        <v>44</v>
      </c>
      <c r="P121" t="s">
        <v>45</v>
      </c>
      <c r="Q121" t="s">
        <v>46</v>
      </c>
      <c r="S121">
        <v>5.26</v>
      </c>
      <c r="T121">
        <v>49.8</v>
      </c>
      <c r="U121" t="s">
        <v>131</v>
      </c>
    </row>
    <row r="122" spans="1:21">
      <c r="A122" t="s">
        <v>78</v>
      </c>
      <c r="B122" t="s">
        <v>39</v>
      </c>
      <c r="C122" t="s">
        <v>47</v>
      </c>
      <c r="D122" s="56" t="s">
        <v>48</v>
      </c>
      <c r="E122">
        <v>215</v>
      </c>
      <c r="F122" t="s">
        <v>131</v>
      </c>
      <c r="H122" t="s">
        <v>46</v>
      </c>
      <c r="I122" s="1">
        <v>43463</v>
      </c>
      <c r="J122" s="2">
        <v>8.9583333333333334E-2</v>
      </c>
      <c r="K122" t="s">
        <v>132</v>
      </c>
      <c r="L122" t="s">
        <v>40</v>
      </c>
      <c r="M122" t="s">
        <v>41</v>
      </c>
      <c r="O122" t="s">
        <v>44</v>
      </c>
      <c r="P122" t="s">
        <v>45</v>
      </c>
      <c r="Q122" t="s">
        <v>46</v>
      </c>
      <c r="S122">
        <v>5.2</v>
      </c>
      <c r="U122" t="s">
        <v>131</v>
      </c>
    </row>
    <row r="123" spans="1:21">
      <c r="A123" t="s">
        <v>78</v>
      </c>
      <c r="B123" t="s">
        <v>39</v>
      </c>
      <c r="C123" t="s">
        <v>65</v>
      </c>
      <c r="D123" t="s">
        <v>66</v>
      </c>
      <c r="E123">
        <v>216</v>
      </c>
      <c r="F123" t="s">
        <v>131</v>
      </c>
      <c r="H123" t="s">
        <v>46</v>
      </c>
      <c r="I123" s="1">
        <v>43463</v>
      </c>
      <c r="J123" s="2">
        <v>8.9583333333333334E-2</v>
      </c>
      <c r="K123" t="s">
        <v>132</v>
      </c>
      <c r="L123" t="s">
        <v>40</v>
      </c>
      <c r="M123" t="s">
        <v>41</v>
      </c>
      <c r="O123" t="s">
        <v>44</v>
      </c>
      <c r="P123" t="s">
        <v>45</v>
      </c>
      <c r="Q123" t="s">
        <v>46</v>
      </c>
      <c r="S123">
        <v>2.71</v>
      </c>
      <c r="T123">
        <v>50.8</v>
      </c>
      <c r="U123" t="s">
        <v>131</v>
      </c>
    </row>
    <row r="124" spans="1:21">
      <c r="A124" t="s">
        <v>79</v>
      </c>
      <c r="B124" t="s">
        <v>39</v>
      </c>
      <c r="C124" t="s">
        <v>49</v>
      </c>
      <c r="D124" s="56" t="s">
        <v>50</v>
      </c>
      <c r="E124">
        <v>5220</v>
      </c>
      <c r="F124" t="s">
        <v>131</v>
      </c>
      <c r="H124" t="s">
        <v>46</v>
      </c>
      <c r="I124" s="1">
        <v>43462</v>
      </c>
      <c r="J124" s="2">
        <v>0.66875000000000007</v>
      </c>
      <c r="K124" t="s">
        <v>132</v>
      </c>
      <c r="L124" t="s">
        <v>40</v>
      </c>
      <c r="M124" t="s">
        <v>41</v>
      </c>
      <c r="O124" t="s">
        <v>44</v>
      </c>
      <c r="P124" t="s">
        <v>45</v>
      </c>
      <c r="Q124" t="s">
        <v>46</v>
      </c>
      <c r="S124">
        <v>1.05</v>
      </c>
      <c r="U124" t="s">
        <v>131</v>
      </c>
    </row>
    <row r="125" spans="1:21">
      <c r="A125" t="s">
        <v>79</v>
      </c>
      <c r="B125" t="s">
        <v>39</v>
      </c>
      <c r="C125" t="s">
        <v>51</v>
      </c>
      <c r="D125" s="56" t="s">
        <v>52</v>
      </c>
      <c r="E125" s="5">
        <v>6510</v>
      </c>
      <c r="F125" t="s">
        <v>131</v>
      </c>
      <c r="H125" t="s">
        <v>46</v>
      </c>
      <c r="I125" s="1">
        <v>43462</v>
      </c>
      <c r="J125" s="2">
        <v>0.66875000000000007</v>
      </c>
      <c r="K125" t="s">
        <v>132</v>
      </c>
      <c r="L125" t="s">
        <v>40</v>
      </c>
      <c r="M125" t="s">
        <v>41</v>
      </c>
      <c r="O125" t="s">
        <v>44</v>
      </c>
      <c r="P125" t="s">
        <v>45</v>
      </c>
      <c r="Q125" t="s">
        <v>46</v>
      </c>
      <c r="S125">
        <v>2.93</v>
      </c>
      <c r="U125" t="s">
        <v>131</v>
      </c>
    </row>
    <row r="126" spans="1:21">
      <c r="A126" t="s">
        <v>79</v>
      </c>
      <c r="B126" t="s">
        <v>39</v>
      </c>
      <c r="C126" t="s">
        <v>42</v>
      </c>
      <c r="D126" s="56" t="s">
        <v>43</v>
      </c>
      <c r="E126">
        <v>9540</v>
      </c>
      <c r="F126" t="s">
        <v>131</v>
      </c>
      <c r="H126" t="s">
        <v>46</v>
      </c>
      <c r="I126" s="1">
        <v>43462</v>
      </c>
      <c r="J126" s="2">
        <v>0.66875000000000007</v>
      </c>
      <c r="K126" t="s">
        <v>132</v>
      </c>
      <c r="L126" t="s">
        <v>40</v>
      </c>
      <c r="M126" t="s">
        <v>41</v>
      </c>
      <c r="O126" t="s">
        <v>44</v>
      </c>
      <c r="P126" t="s">
        <v>45</v>
      </c>
      <c r="Q126" t="s">
        <v>46</v>
      </c>
      <c r="S126">
        <v>0.58199999999999996</v>
      </c>
      <c r="U126" t="s">
        <v>131</v>
      </c>
    </row>
    <row r="127" spans="1:21">
      <c r="A127" t="s">
        <v>79</v>
      </c>
      <c r="B127" t="s">
        <v>39</v>
      </c>
      <c r="C127" t="s">
        <v>53</v>
      </c>
      <c r="D127" t="s">
        <v>54</v>
      </c>
      <c r="E127">
        <v>0.503</v>
      </c>
      <c r="F127" t="s">
        <v>131</v>
      </c>
      <c r="G127" t="s">
        <v>70</v>
      </c>
      <c r="H127" t="s">
        <v>69</v>
      </c>
      <c r="I127" s="1">
        <v>43462</v>
      </c>
      <c r="J127" s="2">
        <v>0.66875000000000007</v>
      </c>
      <c r="K127" t="s">
        <v>132</v>
      </c>
      <c r="L127" t="s">
        <v>40</v>
      </c>
      <c r="M127" t="s">
        <v>41</v>
      </c>
      <c r="O127" t="s">
        <v>44</v>
      </c>
      <c r="P127" t="s">
        <v>45</v>
      </c>
      <c r="Q127" t="s">
        <v>46</v>
      </c>
      <c r="S127">
        <v>0.503</v>
      </c>
      <c r="T127">
        <v>68</v>
      </c>
      <c r="U127" t="s">
        <v>131</v>
      </c>
    </row>
    <row r="128" spans="1:21">
      <c r="A128" t="s">
        <v>79</v>
      </c>
      <c r="B128" t="s">
        <v>39</v>
      </c>
      <c r="C128" t="s">
        <v>61</v>
      </c>
      <c r="D128" t="s">
        <v>62</v>
      </c>
      <c r="E128">
        <v>1.94</v>
      </c>
      <c r="F128" t="s">
        <v>131</v>
      </c>
      <c r="G128" t="s">
        <v>70</v>
      </c>
      <c r="H128" t="s">
        <v>69</v>
      </c>
      <c r="I128" s="1">
        <v>43462</v>
      </c>
      <c r="J128" s="2">
        <v>0.66875000000000007</v>
      </c>
      <c r="K128" t="s">
        <v>132</v>
      </c>
      <c r="L128" t="s">
        <v>40</v>
      </c>
      <c r="M128" t="s">
        <v>41</v>
      </c>
      <c r="O128" t="s">
        <v>44</v>
      </c>
      <c r="P128" t="s">
        <v>45</v>
      </c>
      <c r="Q128" t="s">
        <v>46</v>
      </c>
      <c r="S128">
        <v>1.94</v>
      </c>
      <c r="T128">
        <v>67.599999999999994</v>
      </c>
      <c r="U128" t="s">
        <v>131</v>
      </c>
    </row>
    <row r="129" spans="1:21">
      <c r="A129" t="s">
        <v>79</v>
      </c>
      <c r="B129" t="s">
        <v>39</v>
      </c>
      <c r="C129" t="s">
        <v>57</v>
      </c>
      <c r="D129" t="s">
        <v>58</v>
      </c>
      <c r="E129">
        <v>1.3</v>
      </c>
      <c r="F129" t="s">
        <v>131</v>
      </c>
      <c r="G129" t="s">
        <v>70</v>
      </c>
      <c r="H129" t="s">
        <v>69</v>
      </c>
      <c r="I129" s="1">
        <v>43462</v>
      </c>
      <c r="J129" s="2">
        <v>0.66875000000000007</v>
      </c>
      <c r="K129" t="s">
        <v>132</v>
      </c>
      <c r="L129" t="s">
        <v>40</v>
      </c>
      <c r="M129" t="s">
        <v>41</v>
      </c>
      <c r="O129" t="s">
        <v>44</v>
      </c>
      <c r="P129" t="s">
        <v>45</v>
      </c>
      <c r="Q129" t="s">
        <v>46</v>
      </c>
      <c r="S129">
        <v>1.3</v>
      </c>
      <c r="T129">
        <v>68</v>
      </c>
      <c r="U129" t="s">
        <v>131</v>
      </c>
    </row>
    <row r="130" spans="1:21">
      <c r="A130" t="s">
        <v>79</v>
      </c>
      <c r="B130" t="s">
        <v>39</v>
      </c>
      <c r="C130" t="s">
        <v>59</v>
      </c>
      <c r="D130" t="s">
        <v>60</v>
      </c>
      <c r="E130">
        <v>1.46</v>
      </c>
      <c r="F130" t="s">
        <v>131</v>
      </c>
      <c r="G130" t="s">
        <v>70</v>
      </c>
      <c r="H130" t="s">
        <v>69</v>
      </c>
      <c r="I130" s="1">
        <v>43462</v>
      </c>
      <c r="J130" s="2">
        <v>0.66875000000000007</v>
      </c>
      <c r="K130" t="s">
        <v>132</v>
      </c>
      <c r="L130" t="s">
        <v>40</v>
      </c>
      <c r="M130" t="s">
        <v>41</v>
      </c>
      <c r="O130" t="s">
        <v>44</v>
      </c>
      <c r="P130" t="s">
        <v>45</v>
      </c>
      <c r="Q130" t="s">
        <v>46</v>
      </c>
      <c r="S130">
        <v>1.46</v>
      </c>
      <c r="T130">
        <v>68.099999999999994</v>
      </c>
      <c r="U130" t="s">
        <v>131</v>
      </c>
    </row>
    <row r="131" spans="1:21">
      <c r="A131" t="s">
        <v>79</v>
      </c>
      <c r="B131" t="s">
        <v>39</v>
      </c>
      <c r="C131" t="s">
        <v>55</v>
      </c>
      <c r="D131" t="s">
        <v>56</v>
      </c>
      <c r="E131">
        <v>3.64</v>
      </c>
      <c r="F131" t="s">
        <v>131</v>
      </c>
      <c r="G131" t="s">
        <v>70</v>
      </c>
      <c r="H131" t="s">
        <v>69</v>
      </c>
      <c r="I131" s="1">
        <v>43462</v>
      </c>
      <c r="J131" s="2">
        <v>0.66875000000000007</v>
      </c>
      <c r="K131" t="s">
        <v>132</v>
      </c>
      <c r="L131" t="s">
        <v>40</v>
      </c>
      <c r="M131" t="s">
        <v>41</v>
      </c>
      <c r="O131" t="s">
        <v>44</v>
      </c>
      <c r="P131" t="s">
        <v>45</v>
      </c>
      <c r="Q131" t="s">
        <v>46</v>
      </c>
      <c r="S131">
        <v>0.51400000000000001</v>
      </c>
      <c r="T131">
        <v>67.900000000000006</v>
      </c>
      <c r="U131" t="s">
        <v>131</v>
      </c>
    </row>
    <row r="132" spans="1:21">
      <c r="A132" t="s">
        <v>79</v>
      </c>
      <c r="B132" t="s">
        <v>39</v>
      </c>
      <c r="C132" t="s">
        <v>63</v>
      </c>
      <c r="D132" t="s">
        <v>64</v>
      </c>
      <c r="E132">
        <v>1.71</v>
      </c>
      <c r="F132" t="s">
        <v>131</v>
      </c>
      <c r="G132" t="s">
        <v>70</v>
      </c>
      <c r="H132" t="s">
        <v>69</v>
      </c>
      <c r="I132" s="1">
        <v>43462</v>
      </c>
      <c r="J132" s="2">
        <v>0.66875000000000007</v>
      </c>
      <c r="K132" t="s">
        <v>132</v>
      </c>
      <c r="L132" t="s">
        <v>40</v>
      </c>
      <c r="M132" t="s">
        <v>41</v>
      </c>
      <c r="O132" t="s">
        <v>44</v>
      </c>
      <c r="P132" t="s">
        <v>45</v>
      </c>
      <c r="Q132" t="s">
        <v>46</v>
      </c>
      <c r="S132">
        <v>1.71</v>
      </c>
      <c r="T132">
        <v>66.7</v>
      </c>
      <c r="U132" t="s">
        <v>131</v>
      </c>
    </row>
    <row r="133" spans="1:21">
      <c r="A133" t="s">
        <v>79</v>
      </c>
      <c r="B133" t="s">
        <v>39</v>
      </c>
      <c r="C133" t="s">
        <v>47</v>
      </c>
      <c r="D133" s="56" t="s">
        <v>48</v>
      </c>
      <c r="E133">
        <v>3890</v>
      </c>
      <c r="F133" t="s">
        <v>131</v>
      </c>
      <c r="H133" t="s">
        <v>46</v>
      </c>
      <c r="I133" s="1">
        <v>43462</v>
      </c>
      <c r="J133" s="2">
        <v>0.66875000000000007</v>
      </c>
      <c r="K133" t="s">
        <v>132</v>
      </c>
      <c r="L133" t="s">
        <v>40</v>
      </c>
      <c r="M133" t="s">
        <v>41</v>
      </c>
      <c r="O133" t="s">
        <v>44</v>
      </c>
      <c r="P133" t="s">
        <v>45</v>
      </c>
      <c r="Q133" t="s">
        <v>46</v>
      </c>
      <c r="S133">
        <v>0.377</v>
      </c>
      <c r="U133" t="s">
        <v>131</v>
      </c>
    </row>
    <row r="134" spans="1:21">
      <c r="A134" t="s">
        <v>79</v>
      </c>
      <c r="B134" t="s">
        <v>39</v>
      </c>
      <c r="C134" t="s">
        <v>65</v>
      </c>
      <c r="D134" t="s">
        <v>66</v>
      </c>
      <c r="E134">
        <v>0.82199999999999995</v>
      </c>
      <c r="F134" t="s">
        <v>131</v>
      </c>
      <c r="G134" t="s">
        <v>70</v>
      </c>
      <c r="H134" t="s">
        <v>69</v>
      </c>
      <c r="I134" s="1">
        <v>43462</v>
      </c>
      <c r="J134" s="2">
        <v>0.66875000000000007</v>
      </c>
      <c r="K134" t="s">
        <v>132</v>
      </c>
      <c r="L134" t="s">
        <v>40</v>
      </c>
      <c r="M134" t="s">
        <v>41</v>
      </c>
      <c r="O134" t="s">
        <v>44</v>
      </c>
      <c r="P134" t="s">
        <v>45</v>
      </c>
      <c r="Q134" t="s">
        <v>46</v>
      </c>
      <c r="S134">
        <v>0.82199999999999995</v>
      </c>
      <c r="T134">
        <v>68</v>
      </c>
      <c r="U134" t="s">
        <v>131</v>
      </c>
    </row>
    <row r="135" spans="1:21">
      <c r="A135" t="s">
        <v>80</v>
      </c>
      <c r="B135" t="s">
        <v>39</v>
      </c>
      <c r="C135" t="s">
        <v>49</v>
      </c>
      <c r="D135" s="56" t="s">
        <v>50</v>
      </c>
      <c r="E135">
        <v>4800</v>
      </c>
      <c r="F135" t="s">
        <v>131</v>
      </c>
      <c r="H135" t="s">
        <v>46</v>
      </c>
      <c r="I135" s="1">
        <v>43462</v>
      </c>
      <c r="J135" s="2">
        <v>0.70277777777777783</v>
      </c>
      <c r="K135" t="s">
        <v>132</v>
      </c>
      <c r="L135" t="s">
        <v>40</v>
      </c>
      <c r="M135" t="s">
        <v>41</v>
      </c>
      <c r="O135" t="s">
        <v>44</v>
      </c>
      <c r="P135" t="s">
        <v>45</v>
      </c>
      <c r="Q135" t="s">
        <v>46</v>
      </c>
      <c r="S135">
        <v>1.45</v>
      </c>
      <c r="U135" t="s">
        <v>131</v>
      </c>
    </row>
    <row r="136" spans="1:21">
      <c r="A136" t="s">
        <v>80</v>
      </c>
      <c r="B136" t="s">
        <v>39</v>
      </c>
      <c r="C136" t="s">
        <v>51</v>
      </c>
      <c r="D136" s="56" t="s">
        <v>52</v>
      </c>
      <c r="E136" s="5">
        <v>6140</v>
      </c>
      <c r="F136" t="s">
        <v>131</v>
      </c>
      <c r="H136" t="s">
        <v>46</v>
      </c>
      <c r="I136" s="1">
        <v>43462</v>
      </c>
      <c r="J136" s="2">
        <v>0.70277777777777783</v>
      </c>
      <c r="K136" t="s">
        <v>132</v>
      </c>
      <c r="L136" t="s">
        <v>40</v>
      </c>
      <c r="M136" t="s">
        <v>41</v>
      </c>
      <c r="O136" t="s">
        <v>44</v>
      </c>
      <c r="P136" t="s">
        <v>45</v>
      </c>
      <c r="Q136" t="s">
        <v>46</v>
      </c>
      <c r="S136">
        <v>2.36</v>
      </c>
      <c r="U136" t="s">
        <v>131</v>
      </c>
    </row>
    <row r="137" spans="1:21">
      <c r="A137" t="s">
        <v>80</v>
      </c>
      <c r="B137" t="s">
        <v>39</v>
      </c>
      <c r="C137" t="s">
        <v>42</v>
      </c>
      <c r="D137" s="56" t="s">
        <v>43</v>
      </c>
      <c r="E137">
        <v>9260</v>
      </c>
      <c r="F137" t="s">
        <v>131</v>
      </c>
      <c r="H137" t="s">
        <v>46</v>
      </c>
      <c r="I137" s="1">
        <v>43462</v>
      </c>
      <c r="J137" s="2">
        <v>0.70277777777777783</v>
      </c>
      <c r="K137" t="s">
        <v>132</v>
      </c>
      <c r="L137" t="s">
        <v>40</v>
      </c>
      <c r="M137" t="s">
        <v>41</v>
      </c>
      <c r="O137" t="s">
        <v>44</v>
      </c>
      <c r="P137" t="s">
        <v>45</v>
      </c>
      <c r="Q137" t="s">
        <v>46</v>
      </c>
      <c r="S137">
        <v>0.78500000000000003</v>
      </c>
      <c r="U137" t="s">
        <v>131</v>
      </c>
    </row>
    <row r="138" spans="1:21">
      <c r="A138" t="s">
        <v>80</v>
      </c>
      <c r="B138" t="s">
        <v>39</v>
      </c>
      <c r="C138" t="s">
        <v>53</v>
      </c>
      <c r="D138" t="s">
        <v>54</v>
      </c>
      <c r="E138">
        <v>0.29499999999999998</v>
      </c>
      <c r="F138" t="s">
        <v>131</v>
      </c>
      <c r="G138" t="s">
        <v>70</v>
      </c>
      <c r="H138" t="s">
        <v>69</v>
      </c>
      <c r="I138" s="1">
        <v>43462</v>
      </c>
      <c r="J138" s="2">
        <v>0.70277777777777783</v>
      </c>
      <c r="K138" t="s">
        <v>132</v>
      </c>
      <c r="L138" t="s">
        <v>40</v>
      </c>
      <c r="M138" t="s">
        <v>41</v>
      </c>
      <c r="O138" t="s">
        <v>44</v>
      </c>
      <c r="P138" t="s">
        <v>45</v>
      </c>
      <c r="Q138" t="s">
        <v>46</v>
      </c>
      <c r="S138">
        <v>0.29499999999999998</v>
      </c>
      <c r="T138">
        <v>45.3</v>
      </c>
      <c r="U138" t="s">
        <v>131</v>
      </c>
    </row>
    <row r="139" spans="1:21">
      <c r="A139" t="s">
        <v>80</v>
      </c>
      <c r="B139" t="s">
        <v>39</v>
      </c>
      <c r="C139" t="s">
        <v>61</v>
      </c>
      <c r="D139" t="s">
        <v>62</v>
      </c>
      <c r="E139">
        <v>0.85699999999999998</v>
      </c>
      <c r="F139" t="s">
        <v>131</v>
      </c>
      <c r="G139" t="s">
        <v>70</v>
      </c>
      <c r="H139" t="s">
        <v>69</v>
      </c>
      <c r="I139" s="1">
        <v>43462</v>
      </c>
      <c r="J139" s="2">
        <v>0.70277777777777783</v>
      </c>
      <c r="K139" t="s">
        <v>132</v>
      </c>
      <c r="L139" t="s">
        <v>40</v>
      </c>
      <c r="M139" t="s">
        <v>41</v>
      </c>
      <c r="O139" t="s">
        <v>44</v>
      </c>
      <c r="P139" t="s">
        <v>45</v>
      </c>
      <c r="Q139" t="s">
        <v>46</v>
      </c>
      <c r="S139">
        <v>0.85699999999999998</v>
      </c>
      <c r="T139">
        <v>45</v>
      </c>
      <c r="U139" t="s">
        <v>131</v>
      </c>
    </row>
    <row r="140" spans="1:21">
      <c r="A140" t="s">
        <v>80</v>
      </c>
      <c r="B140" t="s">
        <v>39</v>
      </c>
      <c r="C140" t="s">
        <v>57</v>
      </c>
      <c r="D140" t="s">
        <v>58</v>
      </c>
      <c r="E140">
        <v>0.55800000000000005</v>
      </c>
      <c r="F140" t="s">
        <v>131</v>
      </c>
      <c r="G140" t="s">
        <v>70</v>
      </c>
      <c r="H140" t="s">
        <v>69</v>
      </c>
      <c r="I140" s="1">
        <v>43462</v>
      </c>
      <c r="J140" s="2">
        <v>0.70277777777777783</v>
      </c>
      <c r="K140" t="s">
        <v>132</v>
      </c>
      <c r="L140" t="s">
        <v>40</v>
      </c>
      <c r="M140" t="s">
        <v>41</v>
      </c>
      <c r="O140" t="s">
        <v>44</v>
      </c>
      <c r="P140" t="s">
        <v>45</v>
      </c>
      <c r="Q140" t="s">
        <v>46</v>
      </c>
      <c r="S140">
        <v>0.55800000000000005</v>
      </c>
      <c r="T140">
        <v>45.4</v>
      </c>
      <c r="U140" t="s">
        <v>131</v>
      </c>
    </row>
    <row r="141" spans="1:21">
      <c r="A141" t="s">
        <v>80</v>
      </c>
      <c r="B141" t="s">
        <v>39</v>
      </c>
      <c r="C141" t="s">
        <v>59</v>
      </c>
      <c r="D141" t="s">
        <v>60</v>
      </c>
      <c r="E141">
        <v>0.61899999999999999</v>
      </c>
      <c r="F141" t="s">
        <v>131</v>
      </c>
      <c r="G141" t="s">
        <v>70</v>
      </c>
      <c r="H141" t="s">
        <v>69</v>
      </c>
      <c r="I141" s="1">
        <v>43462</v>
      </c>
      <c r="J141" s="2">
        <v>0.70277777777777783</v>
      </c>
      <c r="K141" t="s">
        <v>132</v>
      </c>
      <c r="L141" t="s">
        <v>40</v>
      </c>
      <c r="M141" t="s">
        <v>41</v>
      </c>
      <c r="O141" t="s">
        <v>44</v>
      </c>
      <c r="P141" t="s">
        <v>45</v>
      </c>
      <c r="Q141" t="s">
        <v>46</v>
      </c>
      <c r="S141">
        <v>0.61899999999999999</v>
      </c>
      <c r="T141">
        <v>45.4</v>
      </c>
      <c r="U141" t="s">
        <v>131</v>
      </c>
    </row>
    <row r="142" spans="1:21">
      <c r="A142" t="s">
        <v>80</v>
      </c>
      <c r="B142" t="s">
        <v>39</v>
      </c>
      <c r="C142" t="s">
        <v>55</v>
      </c>
      <c r="D142" t="s">
        <v>56</v>
      </c>
      <c r="E142">
        <v>2.36</v>
      </c>
      <c r="F142" t="s">
        <v>131</v>
      </c>
      <c r="G142" t="s">
        <v>70</v>
      </c>
      <c r="H142" t="s">
        <v>69</v>
      </c>
      <c r="I142" s="1">
        <v>43462</v>
      </c>
      <c r="J142" s="2">
        <v>0.70277777777777783</v>
      </c>
      <c r="K142" t="s">
        <v>132</v>
      </c>
      <c r="L142" t="s">
        <v>40</v>
      </c>
      <c r="M142" t="s">
        <v>41</v>
      </c>
      <c r="O142" t="s">
        <v>44</v>
      </c>
      <c r="P142" t="s">
        <v>45</v>
      </c>
      <c r="Q142" t="s">
        <v>46</v>
      </c>
      <c r="S142">
        <v>0.30499999999999999</v>
      </c>
      <c r="T142">
        <v>45.3</v>
      </c>
      <c r="U142" t="s">
        <v>131</v>
      </c>
    </row>
    <row r="143" spans="1:21">
      <c r="A143" t="s">
        <v>80</v>
      </c>
      <c r="B143" t="s">
        <v>39</v>
      </c>
      <c r="C143" t="s">
        <v>63</v>
      </c>
      <c r="D143" t="s">
        <v>64</v>
      </c>
      <c r="E143">
        <v>1.41</v>
      </c>
      <c r="F143" t="s">
        <v>131</v>
      </c>
      <c r="G143" t="s">
        <v>70</v>
      </c>
      <c r="H143" t="s">
        <v>69</v>
      </c>
      <c r="I143" s="1">
        <v>43462</v>
      </c>
      <c r="J143" s="2">
        <v>0.70277777777777783</v>
      </c>
      <c r="K143" t="s">
        <v>132</v>
      </c>
      <c r="L143" t="s">
        <v>40</v>
      </c>
      <c r="M143" t="s">
        <v>41</v>
      </c>
      <c r="O143" t="s">
        <v>44</v>
      </c>
      <c r="P143" t="s">
        <v>45</v>
      </c>
      <c r="Q143" t="s">
        <v>46</v>
      </c>
      <c r="S143">
        <v>1.41</v>
      </c>
      <c r="T143">
        <v>44.4</v>
      </c>
      <c r="U143" t="s">
        <v>131</v>
      </c>
    </row>
    <row r="144" spans="1:21">
      <c r="A144" t="s">
        <v>80</v>
      </c>
      <c r="B144" t="s">
        <v>39</v>
      </c>
      <c r="C144" t="s">
        <v>47</v>
      </c>
      <c r="D144" s="56" t="s">
        <v>48</v>
      </c>
      <c r="E144">
        <v>4490</v>
      </c>
      <c r="F144" t="s">
        <v>131</v>
      </c>
      <c r="H144" t="s">
        <v>46</v>
      </c>
      <c r="I144" s="1">
        <v>43462</v>
      </c>
      <c r="J144" s="2">
        <v>0.70277777777777783</v>
      </c>
      <c r="K144" t="s">
        <v>132</v>
      </c>
      <c r="L144" t="s">
        <v>40</v>
      </c>
      <c r="M144" t="s">
        <v>41</v>
      </c>
      <c r="O144" t="s">
        <v>44</v>
      </c>
      <c r="P144" t="s">
        <v>45</v>
      </c>
      <c r="Q144" t="s">
        <v>46</v>
      </c>
      <c r="S144">
        <v>0.221</v>
      </c>
      <c r="U144" t="s">
        <v>131</v>
      </c>
    </row>
    <row r="145" spans="1:21">
      <c r="A145" t="s">
        <v>80</v>
      </c>
      <c r="B145" t="s">
        <v>39</v>
      </c>
      <c r="C145" t="s">
        <v>65</v>
      </c>
      <c r="D145" t="s">
        <v>66</v>
      </c>
      <c r="E145">
        <v>0.745</v>
      </c>
      <c r="F145" t="s">
        <v>131</v>
      </c>
      <c r="G145" t="s">
        <v>70</v>
      </c>
      <c r="H145" t="s">
        <v>69</v>
      </c>
      <c r="I145" s="1">
        <v>43462</v>
      </c>
      <c r="J145" s="2">
        <v>0.70277777777777783</v>
      </c>
      <c r="K145" t="s">
        <v>132</v>
      </c>
      <c r="L145" t="s">
        <v>40</v>
      </c>
      <c r="M145" t="s">
        <v>41</v>
      </c>
      <c r="O145" t="s">
        <v>44</v>
      </c>
      <c r="P145" t="s">
        <v>45</v>
      </c>
      <c r="Q145" t="s">
        <v>46</v>
      </c>
      <c r="S145">
        <v>0.745</v>
      </c>
      <c r="T145">
        <v>45.3</v>
      </c>
      <c r="U145" t="s">
        <v>131</v>
      </c>
    </row>
    <row r="146" spans="1:21">
      <c r="A146" t="s">
        <v>81</v>
      </c>
      <c r="B146" t="s">
        <v>39</v>
      </c>
      <c r="C146" t="s">
        <v>49</v>
      </c>
      <c r="D146" s="56" t="s">
        <v>50</v>
      </c>
      <c r="E146">
        <v>7350</v>
      </c>
      <c r="F146" t="s">
        <v>131</v>
      </c>
      <c r="H146" t="s">
        <v>46</v>
      </c>
      <c r="I146" s="1">
        <v>43462</v>
      </c>
      <c r="J146" s="2">
        <v>0.7368055555555556</v>
      </c>
      <c r="K146" t="s">
        <v>132</v>
      </c>
      <c r="L146" t="s">
        <v>40</v>
      </c>
      <c r="M146" t="s">
        <v>41</v>
      </c>
      <c r="O146" t="s">
        <v>44</v>
      </c>
      <c r="P146" t="s">
        <v>45</v>
      </c>
      <c r="Q146" t="s">
        <v>46</v>
      </c>
      <c r="S146">
        <v>0.33800000000000002</v>
      </c>
      <c r="U146" t="s">
        <v>131</v>
      </c>
    </row>
    <row r="147" spans="1:21">
      <c r="A147" t="s">
        <v>81</v>
      </c>
      <c r="B147" t="s">
        <v>39</v>
      </c>
      <c r="C147" t="s">
        <v>51</v>
      </c>
      <c r="D147" s="56" t="s">
        <v>52</v>
      </c>
      <c r="E147" s="5">
        <v>8570</v>
      </c>
      <c r="F147" t="s">
        <v>131</v>
      </c>
      <c r="H147" t="s">
        <v>46</v>
      </c>
      <c r="I147" s="1">
        <v>43462</v>
      </c>
      <c r="J147" s="2">
        <v>0.7368055555555556</v>
      </c>
      <c r="K147" t="s">
        <v>132</v>
      </c>
      <c r="L147" t="s">
        <v>40</v>
      </c>
      <c r="M147" t="s">
        <v>41</v>
      </c>
      <c r="O147" t="s">
        <v>44</v>
      </c>
      <c r="P147" t="s">
        <v>45</v>
      </c>
      <c r="Q147" t="s">
        <v>46</v>
      </c>
      <c r="S147">
        <v>3.95</v>
      </c>
      <c r="U147" t="s">
        <v>131</v>
      </c>
    </row>
    <row r="148" spans="1:21">
      <c r="A148" t="s">
        <v>81</v>
      </c>
      <c r="B148" t="s">
        <v>39</v>
      </c>
      <c r="C148" t="s">
        <v>42</v>
      </c>
      <c r="D148" s="56" t="s">
        <v>43</v>
      </c>
      <c r="E148">
        <v>10300</v>
      </c>
      <c r="F148" t="s">
        <v>131</v>
      </c>
      <c r="H148" t="s">
        <v>46</v>
      </c>
      <c r="I148" s="1">
        <v>43462</v>
      </c>
      <c r="J148" s="2">
        <v>0.7368055555555556</v>
      </c>
      <c r="K148" t="s">
        <v>132</v>
      </c>
      <c r="L148" t="s">
        <v>40</v>
      </c>
      <c r="M148" t="s">
        <v>41</v>
      </c>
      <c r="O148" t="s">
        <v>44</v>
      </c>
      <c r="P148" t="s">
        <v>45</v>
      </c>
      <c r="Q148" t="s">
        <v>46</v>
      </c>
      <c r="S148">
        <v>33.1</v>
      </c>
      <c r="U148" t="s">
        <v>131</v>
      </c>
    </row>
    <row r="149" spans="1:21">
      <c r="A149" t="s">
        <v>81</v>
      </c>
      <c r="B149" t="s">
        <v>39</v>
      </c>
      <c r="C149" t="s">
        <v>53</v>
      </c>
      <c r="D149" t="s">
        <v>54</v>
      </c>
      <c r="E149">
        <v>0.31</v>
      </c>
      <c r="F149" t="s">
        <v>131</v>
      </c>
      <c r="G149" t="s">
        <v>70</v>
      </c>
      <c r="H149" t="s">
        <v>69</v>
      </c>
      <c r="I149" s="1">
        <v>43462</v>
      </c>
      <c r="J149" s="2">
        <v>0.7368055555555556</v>
      </c>
      <c r="K149" t="s">
        <v>132</v>
      </c>
      <c r="L149" t="s">
        <v>40</v>
      </c>
      <c r="M149" t="s">
        <v>41</v>
      </c>
      <c r="O149" t="s">
        <v>44</v>
      </c>
      <c r="P149" t="s">
        <v>45</v>
      </c>
      <c r="Q149" t="s">
        <v>46</v>
      </c>
      <c r="S149">
        <v>0.31</v>
      </c>
      <c r="T149">
        <v>49.3</v>
      </c>
      <c r="U149" t="s">
        <v>131</v>
      </c>
    </row>
    <row r="150" spans="1:21">
      <c r="A150" t="s">
        <v>81</v>
      </c>
      <c r="B150" t="s">
        <v>39</v>
      </c>
      <c r="C150" t="s">
        <v>61</v>
      </c>
      <c r="D150" t="s">
        <v>62</v>
      </c>
      <c r="E150">
        <v>1.17</v>
      </c>
      <c r="F150" t="s">
        <v>131</v>
      </c>
      <c r="G150" t="s">
        <v>70</v>
      </c>
      <c r="H150" t="s">
        <v>69</v>
      </c>
      <c r="I150" s="1">
        <v>43462</v>
      </c>
      <c r="J150" s="2">
        <v>0.7368055555555556</v>
      </c>
      <c r="K150" t="s">
        <v>132</v>
      </c>
      <c r="L150" t="s">
        <v>40</v>
      </c>
      <c r="M150" t="s">
        <v>41</v>
      </c>
      <c r="O150" t="s">
        <v>44</v>
      </c>
      <c r="P150" t="s">
        <v>45</v>
      </c>
      <c r="Q150" t="s">
        <v>46</v>
      </c>
      <c r="S150">
        <v>1.17</v>
      </c>
      <c r="T150">
        <v>49</v>
      </c>
      <c r="U150" t="s">
        <v>131</v>
      </c>
    </row>
    <row r="151" spans="1:21">
      <c r="A151" t="s">
        <v>81</v>
      </c>
      <c r="B151" t="s">
        <v>39</v>
      </c>
      <c r="C151" t="s">
        <v>57</v>
      </c>
      <c r="D151" t="s">
        <v>58</v>
      </c>
      <c r="E151">
        <v>0.70399999999999996</v>
      </c>
      <c r="F151" t="s">
        <v>131</v>
      </c>
      <c r="G151" t="s">
        <v>70</v>
      </c>
      <c r="H151" t="s">
        <v>69</v>
      </c>
      <c r="I151" s="1">
        <v>43462</v>
      </c>
      <c r="J151" s="2">
        <v>0.7368055555555556</v>
      </c>
      <c r="K151" t="s">
        <v>132</v>
      </c>
      <c r="L151" t="s">
        <v>40</v>
      </c>
      <c r="M151" t="s">
        <v>41</v>
      </c>
      <c r="O151" t="s">
        <v>44</v>
      </c>
      <c r="P151" t="s">
        <v>45</v>
      </c>
      <c r="Q151" t="s">
        <v>46</v>
      </c>
      <c r="S151">
        <v>0.70399999999999996</v>
      </c>
      <c r="T151">
        <v>49.4</v>
      </c>
      <c r="U151" t="s">
        <v>131</v>
      </c>
    </row>
    <row r="152" spans="1:21">
      <c r="A152" t="s">
        <v>81</v>
      </c>
      <c r="B152" t="s">
        <v>39</v>
      </c>
      <c r="C152" t="s">
        <v>59</v>
      </c>
      <c r="D152" t="s">
        <v>60</v>
      </c>
      <c r="E152">
        <v>0.80800000000000005</v>
      </c>
      <c r="F152" t="s">
        <v>131</v>
      </c>
      <c r="G152" t="s">
        <v>70</v>
      </c>
      <c r="H152" t="s">
        <v>69</v>
      </c>
      <c r="I152" s="1">
        <v>43462</v>
      </c>
      <c r="J152" s="2">
        <v>0.7368055555555556</v>
      </c>
      <c r="K152" t="s">
        <v>132</v>
      </c>
      <c r="L152" t="s">
        <v>40</v>
      </c>
      <c r="M152" t="s">
        <v>41</v>
      </c>
      <c r="O152" t="s">
        <v>44</v>
      </c>
      <c r="P152" t="s">
        <v>45</v>
      </c>
      <c r="Q152" t="s">
        <v>46</v>
      </c>
      <c r="S152">
        <v>0.80800000000000005</v>
      </c>
      <c r="T152">
        <v>49.4</v>
      </c>
      <c r="U152" t="s">
        <v>131</v>
      </c>
    </row>
    <row r="153" spans="1:21">
      <c r="A153" t="s">
        <v>81</v>
      </c>
      <c r="B153" t="s">
        <v>39</v>
      </c>
      <c r="C153" t="s">
        <v>55</v>
      </c>
      <c r="D153" t="s">
        <v>56</v>
      </c>
      <c r="E153">
        <v>3.18</v>
      </c>
      <c r="F153" t="s">
        <v>131</v>
      </c>
      <c r="G153" t="s">
        <v>70</v>
      </c>
      <c r="H153" t="s">
        <v>69</v>
      </c>
      <c r="I153" s="1">
        <v>43462</v>
      </c>
      <c r="J153" s="2">
        <v>0.7368055555555556</v>
      </c>
      <c r="K153" t="s">
        <v>132</v>
      </c>
      <c r="L153" t="s">
        <v>40</v>
      </c>
      <c r="M153" t="s">
        <v>41</v>
      </c>
      <c r="O153" t="s">
        <v>44</v>
      </c>
      <c r="P153" t="s">
        <v>45</v>
      </c>
      <c r="Q153" t="s">
        <v>46</v>
      </c>
      <c r="S153">
        <v>0.32300000000000001</v>
      </c>
      <c r="T153">
        <v>49.2</v>
      </c>
      <c r="U153" t="s">
        <v>131</v>
      </c>
    </row>
    <row r="154" spans="1:21">
      <c r="A154" t="s">
        <v>81</v>
      </c>
      <c r="B154" t="s">
        <v>39</v>
      </c>
      <c r="C154" t="s">
        <v>63</v>
      </c>
      <c r="D154" t="s">
        <v>64</v>
      </c>
      <c r="E154">
        <v>1.82</v>
      </c>
      <c r="F154" t="s">
        <v>131</v>
      </c>
      <c r="G154" t="s">
        <v>70</v>
      </c>
      <c r="H154" t="s">
        <v>69</v>
      </c>
      <c r="I154" s="1">
        <v>43462</v>
      </c>
      <c r="J154" s="2">
        <v>0.7368055555555556</v>
      </c>
      <c r="K154" t="s">
        <v>132</v>
      </c>
      <c r="L154" t="s">
        <v>40</v>
      </c>
      <c r="M154" t="s">
        <v>41</v>
      </c>
      <c r="O154" t="s">
        <v>44</v>
      </c>
      <c r="P154" t="s">
        <v>45</v>
      </c>
      <c r="Q154" t="s">
        <v>46</v>
      </c>
      <c r="S154">
        <v>1.82</v>
      </c>
      <c r="T154">
        <v>48.4</v>
      </c>
      <c r="U154" t="s">
        <v>131</v>
      </c>
    </row>
    <row r="155" spans="1:21">
      <c r="A155" t="s">
        <v>81</v>
      </c>
      <c r="B155" t="s">
        <v>39</v>
      </c>
      <c r="C155" t="s">
        <v>47</v>
      </c>
      <c r="D155" s="56" t="s">
        <v>48</v>
      </c>
      <c r="E155">
        <v>5060</v>
      </c>
      <c r="F155" t="s">
        <v>131</v>
      </c>
      <c r="H155" t="s">
        <v>46</v>
      </c>
      <c r="I155" s="1">
        <v>43462</v>
      </c>
      <c r="J155" s="2">
        <v>0.7368055555555556</v>
      </c>
      <c r="K155" t="s">
        <v>132</v>
      </c>
      <c r="L155" t="s">
        <v>40</v>
      </c>
      <c r="M155" t="s">
        <v>41</v>
      </c>
      <c r="O155" t="s">
        <v>44</v>
      </c>
      <c r="P155" t="s">
        <v>45</v>
      </c>
      <c r="Q155" t="s">
        <v>46</v>
      </c>
      <c r="S155">
        <v>0.155</v>
      </c>
      <c r="U155" t="s">
        <v>131</v>
      </c>
    </row>
    <row r="156" spans="1:21">
      <c r="A156" t="s">
        <v>81</v>
      </c>
      <c r="B156" t="s">
        <v>39</v>
      </c>
      <c r="C156" t="s">
        <v>65</v>
      </c>
      <c r="D156" t="s">
        <v>66</v>
      </c>
      <c r="E156">
        <v>0.77800000000000002</v>
      </c>
      <c r="F156" t="s">
        <v>131</v>
      </c>
      <c r="G156" t="s">
        <v>70</v>
      </c>
      <c r="H156" t="s">
        <v>69</v>
      </c>
      <c r="I156" s="1">
        <v>43462</v>
      </c>
      <c r="J156" s="2">
        <v>0.7368055555555556</v>
      </c>
      <c r="K156" t="s">
        <v>132</v>
      </c>
      <c r="L156" t="s">
        <v>40</v>
      </c>
      <c r="M156" t="s">
        <v>41</v>
      </c>
      <c r="O156" t="s">
        <v>44</v>
      </c>
      <c r="P156" t="s">
        <v>45</v>
      </c>
      <c r="Q156" t="s">
        <v>46</v>
      </c>
      <c r="S156">
        <v>0.77800000000000002</v>
      </c>
      <c r="T156">
        <v>49.3</v>
      </c>
      <c r="U156" t="s">
        <v>131</v>
      </c>
    </row>
  </sheetData>
  <autoFilter ref="A2:AQ156">
    <sortState ref="A3:AQ156">
      <sortCondition ref="A3:A156"/>
    </sortState>
  </autoFilter>
  <pageMargins left="0.7" right="0.7" top="0.75" bottom="0.75" header="0.3" footer="0.3"/>
  <pageSetup orientation="portrait" verticalDpi="0" r:id="rId1"/>
  <headerFooter>
    <oddFooter>&amp;L&amp;G&amp;C&amp;"-,Bold"&amp;KFF0000Final&amp;RLDW Clam Data Report
Appendix F2
F2-&amp;P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B1" zoomScaleNormal="100" workbookViewId="0">
      <selection activeCell="D94" sqref="D94"/>
    </sheetView>
  </sheetViews>
  <sheetFormatPr defaultRowHeight="15"/>
  <cols>
    <col min="1" max="1" width="20.7109375" bestFit="1" customWidth="1"/>
    <col min="2" max="2" width="26.7109375" bestFit="1" customWidth="1"/>
    <col min="3" max="3" width="14.28515625" bestFit="1" customWidth="1"/>
    <col min="4" max="4" width="10.28515625" customWidth="1"/>
    <col min="5" max="5" width="4" customWidth="1"/>
    <col min="6" max="6" width="25.28515625" bestFit="1" customWidth="1"/>
    <col min="7" max="7" width="10.42578125" customWidth="1"/>
    <col min="8" max="8" width="19" customWidth="1"/>
    <col min="9" max="9" width="42.85546875" customWidth="1"/>
    <col min="11" max="11" width="25.140625" customWidth="1"/>
  </cols>
  <sheetData>
    <row r="1" spans="1:14">
      <c r="A1" t="s">
        <v>0</v>
      </c>
      <c r="B1" s="103" t="s">
        <v>8</v>
      </c>
      <c r="C1" s="103" t="s">
        <v>9</v>
      </c>
      <c r="D1" s="103" t="s">
        <v>19</v>
      </c>
      <c r="F1" s="101"/>
      <c r="G1" s="103" t="s">
        <v>136</v>
      </c>
      <c r="H1" s="103" t="s">
        <v>137</v>
      </c>
    </row>
    <row r="2" spans="1:14">
      <c r="A2" t="s">
        <v>79</v>
      </c>
      <c r="B2" t="s">
        <v>50</v>
      </c>
      <c r="C2">
        <v>5220</v>
      </c>
      <c r="D2" t="s">
        <v>131</v>
      </c>
      <c r="F2" t="s">
        <v>50</v>
      </c>
      <c r="G2">
        <f>AVERAGE(C2,C6,C10)</f>
        <v>5790</v>
      </c>
      <c r="H2" s="57">
        <f>STDEV(C2,C6,C10)</f>
        <v>1367.2234638127009</v>
      </c>
    </row>
    <row r="3" spans="1:14">
      <c r="A3" t="s">
        <v>79</v>
      </c>
      <c r="B3" t="s">
        <v>52</v>
      </c>
      <c r="C3">
        <v>6510</v>
      </c>
      <c r="D3" t="s">
        <v>131</v>
      </c>
      <c r="F3" t="s">
        <v>52</v>
      </c>
      <c r="G3" s="57">
        <f>AVERAGE(C3,C7,C11)</f>
        <v>7073.333333333333</v>
      </c>
      <c r="H3" s="57">
        <f>STDEV(C3,C7,C11)</f>
        <v>1309.2873379565422</v>
      </c>
    </row>
    <row r="4" spans="1:14">
      <c r="A4" t="s">
        <v>79</v>
      </c>
      <c r="B4" t="s">
        <v>43</v>
      </c>
      <c r="C4">
        <v>9540</v>
      </c>
      <c r="D4" t="s">
        <v>131</v>
      </c>
      <c r="F4" t="s">
        <v>43</v>
      </c>
      <c r="G4">
        <f>AVERAGE(C4,C8,C12)</f>
        <v>9700</v>
      </c>
      <c r="H4" s="57">
        <f>STDEV(C4,C8,C12)</f>
        <v>538.14496188294845</v>
      </c>
    </row>
    <row r="5" spans="1:14">
      <c r="A5" t="s">
        <v>79</v>
      </c>
      <c r="B5" t="s">
        <v>48</v>
      </c>
      <c r="C5">
        <v>3890</v>
      </c>
      <c r="D5" t="s">
        <v>131</v>
      </c>
      <c r="F5" t="s">
        <v>48</v>
      </c>
      <c r="G5">
        <f>AVERAGE(C5,C9,C13)</f>
        <v>4480</v>
      </c>
      <c r="H5" s="57">
        <f>STDEV(C5,C9,C13)</f>
        <v>585.06409905240298</v>
      </c>
    </row>
    <row r="6" spans="1:14">
      <c r="A6" t="s">
        <v>80</v>
      </c>
      <c r="B6" t="s">
        <v>50</v>
      </c>
      <c r="C6">
        <v>4800</v>
      </c>
      <c r="D6" t="s">
        <v>131</v>
      </c>
      <c r="J6" s="99"/>
      <c r="K6" s="100"/>
    </row>
    <row r="7" spans="1:14">
      <c r="A7" t="s">
        <v>80</v>
      </c>
      <c r="B7" t="s">
        <v>52</v>
      </c>
      <c r="C7">
        <v>6140</v>
      </c>
      <c r="D7" t="s">
        <v>131</v>
      </c>
      <c r="J7" s="99"/>
      <c r="K7" s="100"/>
    </row>
    <row r="8" spans="1:14">
      <c r="A8" t="s">
        <v>80</v>
      </c>
      <c r="B8" t="s">
        <v>43</v>
      </c>
      <c r="C8">
        <v>9260</v>
      </c>
      <c r="D8" t="s">
        <v>131</v>
      </c>
      <c r="J8" s="99"/>
      <c r="K8" s="100"/>
    </row>
    <row r="9" spans="1:14">
      <c r="A9" t="s">
        <v>80</v>
      </c>
      <c r="B9" t="s">
        <v>48</v>
      </c>
      <c r="C9">
        <v>4490</v>
      </c>
      <c r="D9" t="s">
        <v>131</v>
      </c>
      <c r="J9" s="99"/>
      <c r="K9" s="100"/>
    </row>
    <row r="10" spans="1:14">
      <c r="A10" t="s">
        <v>81</v>
      </c>
      <c r="B10" t="s">
        <v>50</v>
      </c>
      <c r="C10">
        <v>7350</v>
      </c>
      <c r="D10" t="s">
        <v>131</v>
      </c>
      <c r="J10" s="99"/>
      <c r="K10" s="100"/>
    </row>
    <row r="11" spans="1:14">
      <c r="A11" t="s">
        <v>81</v>
      </c>
      <c r="B11" t="s">
        <v>52</v>
      </c>
      <c r="C11">
        <v>8570</v>
      </c>
      <c r="D11" t="s">
        <v>131</v>
      </c>
    </row>
    <row r="12" spans="1:14">
      <c r="A12" t="s">
        <v>81</v>
      </c>
      <c r="B12" t="s">
        <v>43</v>
      </c>
      <c r="C12">
        <v>10300</v>
      </c>
      <c r="D12" t="s">
        <v>131</v>
      </c>
    </row>
    <row r="13" spans="1:14">
      <c r="A13" t="s">
        <v>81</v>
      </c>
      <c r="B13" t="s">
        <v>48</v>
      </c>
      <c r="C13">
        <v>5060</v>
      </c>
      <c r="D13" t="s">
        <v>131</v>
      </c>
      <c r="I13" s="95" t="s">
        <v>95</v>
      </c>
      <c r="J13" s="95"/>
      <c r="K13" s="95"/>
      <c r="L13" s="95"/>
      <c r="M13" s="95"/>
      <c r="N13" s="95"/>
    </row>
    <row r="14" spans="1:14">
      <c r="I14" s="95"/>
      <c r="J14" s="95"/>
      <c r="K14" s="95"/>
      <c r="L14" s="95"/>
      <c r="M14" s="95"/>
      <c r="N14" s="95"/>
    </row>
    <row r="15" spans="1:14">
      <c r="I15" s="112" t="s">
        <v>96</v>
      </c>
      <c r="J15" s="112"/>
      <c r="K15" s="112"/>
      <c r="L15" s="112"/>
      <c r="M15" s="112"/>
      <c r="N15" s="112"/>
    </row>
    <row r="17" spans="1:9">
      <c r="A17" s="3" t="s">
        <v>0</v>
      </c>
      <c r="B17" s="103" t="s">
        <v>8</v>
      </c>
      <c r="C17" s="103" t="s">
        <v>9</v>
      </c>
      <c r="D17" s="103" t="s">
        <v>19</v>
      </c>
      <c r="E17" s="101"/>
      <c r="F17" s="103" t="s">
        <v>82</v>
      </c>
      <c r="G17" s="103"/>
      <c r="H17" s="103" t="s">
        <v>83</v>
      </c>
      <c r="I17" s="101"/>
    </row>
    <row r="18" spans="1:9">
      <c r="A18" s="8" t="s">
        <v>38</v>
      </c>
      <c r="B18" s="8" t="s">
        <v>50</v>
      </c>
      <c r="C18" s="8">
        <v>1430</v>
      </c>
      <c r="D18" s="8" t="s">
        <v>131</v>
      </c>
      <c r="E18" s="8"/>
      <c r="F18" s="9">
        <f>(G2-C18)/G2</f>
        <v>0.75302245250431776</v>
      </c>
      <c r="G18" s="8"/>
      <c r="H18" s="9">
        <f>1-(C18/G2)</f>
        <v>0.75302245250431776</v>
      </c>
      <c r="I18" s="110" t="s">
        <v>156</v>
      </c>
    </row>
    <row r="19" spans="1:9">
      <c r="A19" s="8" t="s">
        <v>38</v>
      </c>
      <c r="B19" s="8" t="s">
        <v>52</v>
      </c>
      <c r="C19" s="8">
        <v>6140</v>
      </c>
      <c r="D19" s="8" t="s">
        <v>131</v>
      </c>
      <c r="E19" s="8"/>
      <c r="F19" s="9">
        <f>(G3-C19)/G3</f>
        <v>0.13195098963242222</v>
      </c>
      <c r="G19" s="8"/>
      <c r="H19" s="9">
        <f>1-(C19/G3)</f>
        <v>0.13195098963242224</v>
      </c>
      <c r="I19" s="110"/>
    </row>
    <row r="20" spans="1:9">
      <c r="A20" s="8" t="s">
        <v>38</v>
      </c>
      <c r="B20" s="8" t="s">
        <v>43</v>
      </c>
      <c r="C20" s="8">
        <v>334</v>
      </c>
      <c r="D20" s="8" t="s">
        <v>131</v>
      </c>
      <c r="E20" s="8"/>
      <c r="F20" s="9">
        <f>(G4-C20)/G4</f>
        <v>0.96556701030927838</v>
      </c>
      <c r="G20" s="8"/>
      <c r="H20" s="9">
        <f>1-(C20/G4)</f>
        <v>0.96556701030927838</v>
      </c>
      <c r="I20" s="110"/>
    </row>
    <row r="21" spans="1:9">
      <c r="A21" s="8" t="s">
        <v>38</v>
      </c>
      <c r="B21" s="8" t="s">
        <v>48</v>
      </c>
      <c r="C21" s="8">
        <v>507</v>
      </c>
      <c r="D21" s="8" t="s">
        <v>131</v>
      </c>
      <c r="E21" s="8"/>
      <c r="F21" s="9">
        <f>(G5-C21)/G5</f>
        <v>0.88683035714285718</v>
      </c>
      <c r="G21" s="8"/>
      <c r="H21" s="9">
        <f>1-(C21/G5)</f>
        <v>0.88683035714285718</v>
      </c>
      <c r="I21" s="110"/>
    </row>
    <row r="22" spans="1:9">
      <c r="A22" t="s">
        <v>67</v>
      </c>
      <c r="B22" s="5" t="s">
        <v>50</v>
      </c>
      <c r="C22">
        <v>1550</v>
      </c>
      <c r="D22" t="s">
        <v>131</v>
      </c>
      <c r="F22" s="6">
        <f>(G2-C22)/G2</f>
        <v>0.73229706390328153</v>
      </c>
      <c r="H22" s="6">
        <f>1-(C22/G2)</f>
        <v>0.73229706390328153</v>
      </c>
      <c r="I22" s="111" t="s">
        <v>156</v>
      </c>
    </row>
    <row r="23" spans="1:9">
      <c r="A23" t="s">
        <v>67</v>
      </c>
      <c r="B23" s="5" t="s">
        <v>52</v>
      </c>
      <c r="C23">
        <v>6400</v>
      </c>
      <c r="D23" t="s">
        <v>131</v>
      </c>
      <c r="F23" s="6">
        <f>(G3-C23)/G3</f>
        <v>9.5193213949104585E-2</v>
      </c>
      <c r="H23" s="6">
        <f>1-(C23/G3)</f>
        <v>9.5193213949104627E-2</v>
      </c>
      <c r="I23" s="111"/>
    </row>
    <row r="24" spans="1:9">
      <c r="A24" t="s">
        <v>67</v>
      </c>
      <c r="B24" s="5" t="s">
        <v>43</v>
      </c>
      <c r="C24">
        <v>86.5</v>
      </c>
      <c r="D24" t="s">
        <v>131</v>
      </c>
      <c r="F24" s="6">
        <f>(G4-C24)/G4</f>
        <v>0.99108247422680418</v>
      </c>
      <c r="G24" s="5"/>
      <c r="H24" s="6">
        <f>1-(C24/G4)</f>
        <v>0.99108247422680418</v>
      </c>
      <c r="I24" s="111"/>
    </row>
    <row r="25" spans="1:9">
      <c r="A25" t="s">
        <v>67</v>
      </c>
      <c r="B25" s="5" t="s">
        <v>48</v>
      </c>
      <c r="C25">
        <v>169</v>
      </c>
      <c r="D25" t="s">
        <v>131</v>
      </c>
      <c r="F25" s="6">
        <f>(G5-C25)/G5</f>
        <v>0.96227678571428577</v>
      </c>
      <c r="G25" s="5"/>
      <c r="H25" s="6">
        <f>1-(C25/G5)</f>
        <v>0.96227678571428577</v>
      </c>
      <c r="I25" s="111"/>
    </row>
    <row r="26" spans="1:9" ht="15" customHeight="1">
      <c r="A26" s="8" t="s">
        <v>71</v>
      </c>
      <c r="B26" s="8" t="s">
        <v>50</v>
      </c>
      <c r="C26" s="8">
        <v>3440</v>
      </c>
      <c r="D26" s="8" t="s">
        <v>131</v>
      </c>
      <c r="E26" s="8"/>
      <c r="F26" s="9">
        <f>(G2-C26)/G2</f>
        <v>0.40587219343696029</v>
      </c>
      <c r="G26" s="8"/>
      <c r="H26" s="9">
        <f>1-(C26/G2)</f>
        <v>0.40587219343696024</v>
      </c>
      <c r="I26" s="108" t="s">
        <v>175</v>
      </c>
    </row>
    <row r="27" spans="1:9">
      <c r="A27" s="8" t="s">
        <v>71</v>
      </c>
      <c r="B27" s="8" t="s">
        <v>52</v>
      </c>
      <c r="C27" s="8">
        <v>7210</v>
      </c>
      <c r="D27" s="8" t="s">
        <v>131</v>
      </c>
      <c r="E27" s="8"/>
      <c r="F27" s="59">
        <f>(G3-C27)/G3</f>
        <v>-1.9321394910461871E-2</v>
      </c>
      <c r="G27" s="61"/>
      <c r="H27" s="59">
        <f>1-(C27/G3)</f>
        <v>-1.9321394910461809E-2</v>
      </c>
      <c r="I27" s="108"/>
    </row>
    <row r="28" spans="1:9">
      <c r="A28" s="8" t="s">
        <v>71</v>
      </c>
      <c r="B28" s="8" t="s">
        <v>43</v>
      </c>
      <c r="C28" s="8">
        <v>664</v>
      </c>
      <c r="D28" s="8" t="s">
        <v>131</v>
      </c>
      <c r="E28" s="8"/>
      <c r="F28" s="9">
        <f>(G4-C28)/G4</f>
        <v>0.93154639175257736</v>
      </c>
      <c r="G28" s="8"/>
      <c r="H28" s="9">
        <f>1-(C28/G4)</f>
        <v>0.93154639175257736</v>
      </c>
      <c r="I28" s="108"/>
    </row>
    <row r="29" spans="1:9">
      <c r="A29" s="8" t="s">
        <v>71</v>
      </c>
      <c r="B29" s="8" t="s">
        <v>48</v>
      </c>
      <c r="C29" s="8">
        <v>940</v>
      </c>
      <c r="D29" s="8" t="s">
        <v>131</v>
      </c>
      <c r="E29" s="8"/>
      <c r="F29" s="9">
        <f>(G5-C29)/G5</f>
        <v>0.7901785714285714</v>
      </c>
      <c r="G29" s="8"/>
      <c r="H29" s="9">
        <f>1-(C29/G5)</f>
        <v>0.7901785714285714</v>
      </c>
      <c r="I29" s="108"/>
    </row>
    <row r="30" spans="1:9">
      <c r="A30" t="s">
        <v>72</v>
      </c>
      <c r="B30" s="5" t="s">
        <v>50</v>
      </c>
      <c r="C30">
        <v>2400</v>
      </c>
      <c r="D30" t="s">
        <v>131</v>
      </c>
      <c r="F30" s="6">
        <f>(G2-C30)/G2</f>
        <v>0.58549222797927458</v>
      </c>
      <c r="H30" s="6">
        <f>1-(C30/G2)</f>
        <v>0.58549222797927469</v>
      </c>
      <c r="I30" s="111" t="s">
        <v>156</v>
      </c>
    </row>
    <row r="31" spans="1:9">
      <c r="A31" t="s">
        <v>72</v>
      </c>
      <c r="B31" s="5" t="s">
        <v>52</v>
      </c>
      <c r="C31">
        <v>5650</v>
      </c>
      <c r="D31" t="s">
        <v>131</v>
      </c>
      <c r="F31" s="6">
        <f>(G3-C31)/G3</f>
        <v>0.20122525918944389</v>
      </c>
      <c r="H31" s="6">
        <f>1-(C31/G3)</f>
        <v>0.20122525918944389</v>
      </c>
      <c r="I31" s="111"/>
    </row>
    <row r="32" spans="1:9">
      <c r="A32" t="s">
        <v>72</v>
      </c>
      <c r="B32" s="5" t="s">
        <v>43</v>
      </c>
      <c r="C32">
        <v>545</v>
      </c>
      <c r="D32" t="s">
        <v>131</v>
      </c>
      <c r="F32" s="6">
        <f>(G4-C32)/G4</f>
        <v>0.9438144329896907</v>
      </c>
      <c r="G32" s="5"/>
      <c r="H32" s="6">
        <f>1-(C32/G4)</f>
        <v>0.9438144329896907</v>
      </c>
      <c r="I32" s="111"/>
    </row>
    <row r="33" spans="1:9">
      <c r="A33" t="s">
        <v>72</v>
      </c>
      <c r="B33" s="5" t="s">
        <v>48</v>
      </c>
      <c r="C33">
        <v>794</v>
      </c>
      <c r="D33" t="s">
        <v>131</v>
      </c>
      <c r="F33" s="6">
        <f>(G5-C33)/G5</f>
        <v>0.82276785714285716</v>
      </c>
      <c r="H33" s="6">
        <f>1-(C33/G5)</f>
        <v>0.82276785714285716</v>
      </c>
      <c r="I33" s="111"/>
    </row>
    <row r="34" spans="1:9" ht="15" customHeight="1">
      <c r="A34" s="8" t="s">
        <v>73</v>
      </c>
      <c r="B34" s="8" t="s">
        <v>50</v>
      </c>
      <c r="C34" s="8">
        <v>3500</v>
      </c>
      <c r="D34" s="8" t="s">
        <v>131</v>
      </c>
      <c r="E34" s="8"/>
      <c r="F34" s="9">
        <f>(G2-C34)/G2</f>
        <v>0.39550949913644212</v>
      </c>
      <c r="G34" s="8"/>
      <c r="H34" s="9">
        <f>1-(C34/G2)</f>
        <v>0.39550949913644218</v>
      </c>
      <c r="I34" s="110" t="s">
        <v>156</v>
      </c>
    </row>
    <row r="35" spans="1:9">
      <c r="A35" s="8" t="s">
        <v>73</v>
      </c>
      <c r="B35" s="8" t="s">
        <v>52</v>
      </c>
      <c r="C35" s="8">
        <v>6730</v>
      </c>
      <c r="D35" s="8" t="s">
        <v>131</v>
      </c>
      <c r="E35" s="8"/>
      <c r="F35" s="9">
        <f>(G3-C35)/G3</f>
        <v>4.8539114043355286E-2</v>
      </c>
      <c r="G35" s="8"/>
      <c r="H35" s="9">
        <f>1-(C35/G3)</f>
        <v>4.8539114043355314E-2</v>
      </c>
      <c r="I35" s="110"/>
    </row>
    <row r="36" spans="1:9">
      <c r="A36" s="8" t="s">
        <v>73</v>
      </c>
      <c r="B36" s="8" t="s">
        <v>43</v>
      </c>
      <c r="C36" s="8">
        <v>749</v>
      </c>
      <c r="D36" s="8" t="s">
        <v>131</v>
      </c>
      <c r="E36" s="8"/>
      <c r="F36" s="9">
        <f>(G4-C36)/G4</f>
        <v>0.92278350515463914</v>
      </c>
      <c r="G36" s="8"/>
      <c r="H36" s="9">
        <f>1-(C36/G4)</f>
        <v>0.92278350515463914</v>
      </c>
      <c r="I36" s="110"/>
    </row>
    <row r="37" spans="1:9">
      <c r="A37" s="8" t="s">
        <v>73</v>
      </c>
      <c r="B37" s="8" t="s">
        <v>48</v>
      </c>
      <c r="C37" s="8">
        <v>1060</v>
      </c>
      <c r="D37" s="8" t="s">
        <v>131</v>
      </c>
      <c r="E37" s="8"/>
      <c r="F37" s="9">
        <f>(G5-C37)/G5</f>
        <v>0.7633928571428571</v>
      </c>
      <c r="G37" s="8"/>
      <c r="H37" s="9">
        <f>1-(C37/G5)</f>
        <v>0.76339285714285721</v>
      </c>
      <c r="I37" s="110"/>
    </row>
    <row r="38" spans="1:9" ht="15" customHeight="1">
      <c r="A38" t="s">
        <v>133</v>
      </c>
      <c r="B38" s="5" t="s">
        <v>50</v>
      </c>
      <c r="C38">
        <v>2240</v>
      </c>
      <c r="D38" t="s">
        <v>131</v>
      </c>
      <c r="F38" s="6">
        <f>(G2-C38)/G2</f>
        <v>0.613126079447323</v>
      </c>
      <c r="H38" s="6">
        <f>1-(C38/G2)</f>
        <v>0.613126079447323</v>
      </c>
      <c r="I38" s="111" t="s">
        <v>156</v>
      </c>
    </row>
    <row r="39" spans="1:9">
      <c r="A39" t="s">
        <v>133</v>
      </c>
      <c r="B39" s="5" t="s">
        <v>52</v>
      </c>
      <c r="C39">
        <v>6710</v>
      </c>
      <c r="D39" t="s">
        <v>131</v>
      </c>
      <c r="F39" s="6">
        <f>(G3-C39)/G3</f>
        <v>5.1366635249764335E-2</v>
      </c>
      <c r="H39" s="6">
        <f>1-(C39/G3)</f>
        <v>5.136663524976437E-2</v>
      </c>
      <c r="I39" s="111"/>
    </row>
    <row r="40" spans="1:9">
      <c r="A40" t="s">
        <v>133</v>
      </c>
      <c r="B40" s="5" t="s">
        <v>43</v>
      </c>
      <c r="C40">
        <v>528</v>
      </c>
      <c r="D40" t="s">
        <v>131</v>
      </c>
      <c r="F40" s="6">
        <f>(G4-C40)/G4</f>
        <v>0.94556701030927837</v>
      </c>
      <c r="G40" s="5"/>
      <c r="H40" s="6">
        <f>1-(C40/G4)</f>
        <v>0.94556701030927837</v>
      </c>
      <c r="I40" s="111"/>
    </row>
    <row r="41" spans="1:9">
      <c r="A41" t="s">
        <v>133</v>
      </c>
      <c r="B41" s="5" t="s">
        <v>48</v>
      </c>
      <c r="C41">
        <v>608</v>
      </c>
      <c r="D41" t="s">
        <v>131</v>
      </c>
      <c r="F41" s="6">
        <f>(G5-C41)/G5</f>
        <v>0.86428571428571432</v>
      </c>
      <c r="H41" s="6">
        <f>1-(C41/G5)</f>
        <v>0.86428571428571432</v>
      </c>
      <c r="I41" s="111"/>
    </row>
    <row r="42" spans="1:9" ht="15" customHeight="1">
      <c r="A42" s="8" t="s">
        <v>74</v>
      </c>
      <c r="B42" s="8" t="s">
        <v>50</v>
      </c>
      <c r="C42" s="8">
        <v>1880</v>
      </c>
      <c r="D42" s="8" t="s">
        <v>131</v>
      </c>
      <c r="E42" s="8"/>
      <c r="F42" s="9">
        <f>(G2-C42)/G2</f>
        <v>0.67530224525043181</v>
      </c>
      <c r="G42" s="8"/>
      <c r="H42" s="9">
        <f>1-(C42/G2)</f>
        <v>0.67530224525043181</v>
      </c>
      <c r="I42" s="108" t="s">
        <v>175</v>
      </c>
    </row>
    <row r="43" spans="1:9">
      <c r="A43" s="8" t="s">
        <v>74</v>
      </c>
      <c r="B43" s="8" t="s">
        <v>52</v>
      </c>
      <c r="C43" s="8">
        <v>7540</v>
      </c>
      <c r="D43" s="8" t="s">
        <v>131</v>
      </c>
      <c r="E43" s="8"/>
      <c r="F43" s="59">
        <f>(G3-C43)/G3</f>
        <v>-6.5975494816211164E-2</v>
      </c>
      <c r="G43" s="61"/>
      <c r="H43" s="59">
        <f>1-(C43/G3)</f>
        <v>-6.5975494816211233E-2</v>
      </c>
      <c r="I43" s="108"/>
    </row>
    <row r="44" spans="1:9">
      <c r="A44" s="8" t="s">
        <v>74</v>
      </c>
      <c r="B44" s="8" t="s">
        <v>43</v>
      </c>
      <c r="C44" s="8">
        <v>40.4</v>
      </c>
      <c r="D44" s="8" t="s">
        <v>131</v>
      </c>
      <c r="E44" s="8"/>
      <c r="F44" s="9">
        <f>(G4-C44)/G4</f>
        <v>0.99583505154639174</v>
      </c>
      <c r="G44" s="8"/>
      <c r="H44" s="9">
        <f>1-(C44/G4)</f>
        <v>0.99583505154639174</v>
      </c>
      <c r="I44" s="108"/>
    </row>
    <row r="45" spans="1:9">
      <c r="A45" s="8" t="s">
        <v>74</v>
      </c>
      <c r="B45" s="8" t="s">
        <v>48</v>
      </c>
      <c r="C45" s="8">
        <v>119</v>
      </c>
      <c r="D45" s="8" t="s">
        <v>131</v>
      </c>
      <c r="E45" s="8"/>
      <c r="F45" s="9">
        <f>(G5-C45)/G5</f>
        <v>0.97343749999999996</v>
      </c>
      <c r="G45" s="8"/>
      <c r="H45" s="9">
        <f>1-(C45/G5)</f>
        <v>0.97343749999999996</v>
      </c>
      <c r="I45" s="108"/>
    </row>
    <row r="46" spans="1:9" ht="15" customHeight="1">
      <c r="A46" t="s">
        <v>75</v>
      </c>
      <c r="B46" s="5" t="s">
        <v>50</v>
      </c>
      <c r="C46">
        <v>2230</v>
      </c>
      <c r="D46" t="s">
        <v>131</v>
      </c>
      <c r="F46" s="6">
        <f>(G2-C46)/G2</f>
        <v>0.61485319516407599</v>
      </c>
      <c r="H46" s="6">
        <f>1-(C46/G2)</f>
        <v>0.61485319516407599</v>
      </c>
      <c r="I46" s="109" t="s">
        <v>175</v>
      </c>
    </row>
    <row r="47" spans="1:9">
      <c r="A47" t="s">
        <v>75</v>
      </c>
      <c r="B47" s="5" t="s">
        <v>52</v>
      </c>
      <c r="C47">
        <v>7280</v>
      </c>
      <c r="D47" t="s">
        <v>131</v>
      </c>
      <c r="F47" s="59">
        <f>(G3-C47)/G3</f>
        <v>-2.921771913289354E-2</v>
      </c>
      <c r="G47" s="61"/>
      <c r="H47" s="59">
        <f>1-(C47/G3)</f>
        <v>-2.9217719132893505E-2</v>
      </c>
      <c r="I47" s="109"/>
    </row>
    <row r="48" spans="1:9">
      <c r="A48" t="s">
        <v>75</v>
      </c>
      <c r="B48" s="5" t="s">
        <v>43</v>
      </c>
      <c r="C48">
        <v>653</v>
      </c>
      <c r="D48" t="s">
        <v>131</v>
      </c>
      <c r="F48" s="6">
        <f>(G4-C48)/G4</f>
        <v>0.93268041237113397</v>
      </c>
      <c r="G48" s="5"/>
      <c r="H48" s="6">
        <f>1-(C48/G4)</f>
        <v>0.93268041237113408</v>
      </c>
      <c r="I48" s="109"/>
    </row>
    <row r="49" spans="1:9">
      <c r="A49" t="s">
        <v>75</v>
      </c>
      <c r="B49" s="5" t="s">
        <v>48</v>
      </c>
      <c r="C49">
        <v>503</v>
      </c>
      <c r="D49" t="s">
        <v>131</v>
      </c>
      <c r="F49" s="6">
        <f>(G5-C49)/G5</f>
        <v>0.88772321428571432</v>
      </c>
      <c r="H49" s="6">
        <f>1-(C49/G5)</f>
        <v>0.88772321428571432</v>
      </c>
      <c r="I49" s="109"/>
    </row>
    <row r="50" spans="1:9" ht="15" customHeight="1">
      <c r="A50" s="8" t="s">
        <v>76</v>
      </c>
      <c r="B50" s="8" t="s">
        <v>50</v>
      </c>
      <c r="C50" s="8">
        <v>1680</v>
      </c>
      <c r="D50" s="8" t="s">
        <v>131</v>
      </c>
      <c r="E50" s="8"/>
      <c r="F50" s="9">
        <f>(G2-C50)/G2</f>
        <v>0.7098445595854922</v>
      </c>
      <c r="G50" s="8"/>
      <c r="H50" s="9">
        <f>1-(C50/G2)</f>
        <v>0.70984455958549231</v>
      </c>
      <c r="I50" s="110" t="s">
        <v>156</v>
      </c>
    </row>
    <row r="51" spans="1:9">
      <c r="A51" s="8" t="s">
        <v>76</v>
      </c>
      <c r="B51" s="8" t="s">
        <v>52</v>
      </c>
      <c r="C51" s="8">
        <v>5350</v>
      </c>
      <c r="D51" s="8" t="s">
        <v>131</v>
      </c>
      <c r="E51" s="8"/>
      <c r="F51" s="9">
        <f>(G3-C51)/G3</f>
        <v>0.2436380772855796</v>
      </c>
      <c r="G51" s="8"/>
      <c r="H51" s="9">
        <f>1-(C51/G3)</f>
        <v>0.24363807728557962</v>
      </c>
      <c r="I51" s="110"/>
    </row>
    <row r="52" spans="1:9">
      <c r="A52" s="8" t="s">
        <v>76</v>
      </c>
      <c r="B52" s="8" t="s">
        <v>43</v>
      </c>
      <c r="C52" s="8">
        <v>191</v>
      </c>
      <c r="D52" s="8" t="s">
        <v>131</v>
      </c>
      <c r="E52" s="8"/>
      <c r="F52" s="9">
        <f>(G4-C52)/G4</f>
        <v>0.98030927835051551</v>
      </c>
      <c r="G52" s="8"/>
      <c r="H52" s="9">
        <f>1-(C52/G4)</f>
        <v>0.98030927835051551</v>
      </c>
      <c r="I52" s="110"/>
    </row>
    <row r="53" spans="1:9">
      <c r="A53" s="8" t="s">
        <v>76</v>
      </c>
      <c r="B53" s="8" t="s">
        <v>48</v>
      </c>
      <c r="C53" s="8">
        <v>288</v>
      </c>
      <c r="D53" s="8" t="s">
        <v>131</v>
      </c>
      <c r="E53" s="8"/>
      <c r="F53" s="9">
        <f>(G5-C53)/G5</f>
        <v>0.93571428571428572</v>
      </c>
      <c r="G53" s="8"/>
      <c r="H53" s="9">
        <f>1-(C53/G5)</f>
        <v>0.93571428571428572</v>
      </c>
      <c r="I53" s="110"/>
    </row>
    <row r="54" spans="1:9">
      <c r="A54" t="s">
        <v>77</v>
      </c>
      <c r="B54" s="5" t="s">
        <v>50</v>
      </c>
      <c r="C54">
        <v>1430</v>
      </c>
      <c r="D54" t="s">
        <v>131</v>
      </c>
      <c r="F54" s="6">
        <f>(G2-C54)/G2</f>
        <v>0.75302245250431776</v>
      </c>
      <c r="H54" s="6">
        <f>1-(C54/G2)</f>
        <v>0.75302245250431776</v>
      </c>
      <c r="I54" s="111" t="s">
        <v>156</v>
      </c>
    </row>
    <row r="55" spans="1:9">
      <c r="A55" t="s">
        <v>77</v>
      </c>
      <c r="B55" s="5" t="s">
        <v>52</v>
      </c>
      <c r="C55">
        <v>5280</v>
      </c>
      <c r="D55" t="s">
        <v>131</v>
      </c>
      <c r="F55" s="6">
        <f>(G3-C55)/G3</f>
        <v>0.25353440150801126</v>
      </c>
      <c r="H55" s="6">
        <f>1-(C55/G3)</f>
        <v>0.25353440150801132</v>
      </c>
      <c r="I55" s="111"/>
    </row>
    <row r="56" spans="1:9">
      <c r="A56" t="s">
        <v>77</v>
      </c>
      <c r="B56" s="5" t="s">
        <v>43</v>
      </c>
      <c r="C56">
        <v>190</v>
      </c>
      <c r="D56" t="s">
        <v>131</v>
      </c>
      <c r="F56" s="6">
        <f>(G4-C56)/G4</f>
        <v>0.98041237113402058</v>
      </c>
      <c r="G56" s="5"/>
      <c r="H56" s="6">
        <f>1-(C56/G4)</f>
        <v>0.98041237113402058</v>
      </c>
      <c r="I56" s="111"/>
    </row>
    <row r="57" spans="1:9">
      <c r="A57" t="s">
        <v>77</v>
      </c>
      <c r="B57" s="5" t="s">
        <v>48</v>
      </c>
      <c r="C57">
        <v>212</v>
      </c>
      <c r="D57" t="s">
        <v>131</v>
      </c>
      <c r="F57" s="6">
        <f>(G5-C57)/G5</f>
        <v>0.95267857142857137</v>
      </c>
      <c r="G57" s="5"/>
      <c r="H57" s="6">
        <f>1-(C57/G5)</f>
        <v>0.95267857142857149</v>
      </c>
      <c r="I57" s="111"/>
    </row>
    <row r="58" spans="1:9" ht="15" customHeight="1">
      <c r="A58" s="8" t="s">
        <v>78</v>
      </c>
      <c r="B58" s="8" t="s">
        <v>50</v>
      </c>
      <c r="C58" s="8">
        <v>1310</v>
      </c>
      <c r="D58" s="8" t="s">
        <v>131</v>
      </c>
      <c r="E58" s="8"/>
      <c r="F58" s="9">
        <f>(G2-C58)/G2</f>
        <v>0.77374784110535411</v>
      </c>
      <c r="G58" s="8"/>
      <c r="H58" s="9">
        <f>1-(C58/G2)</f>
        <v>0.773747841105354</v>
      </c>
      <c r="I58" s="110" t="s">
        <v>156</v>
      </c>
    </row>
    <row r="59" spans="1:9">
      <c r="A59" s="8" t="s">
        <v>78</v>
      </c>
      <c r="B59" s="8" t="s">
        <v>52</v>
      </c>
      <c r="C59" s="8">
        <v>5410</v>
      </c>
      <c r="D59" s="8" t="s">
        <v>131</v>
      </c>
      <c r="E59" s="8"/>
      <c r="F59" s="9">
        <f>(G3-C59)/G3</f>
        <v>0.23515551366635246</v>
      </c>
      <c r="G59" s="8"/>
      <c r="H59" s="9">
        <f>1-(C59/G3)</f>
        <v>0.23515551366635246</v>
      </c>
      <c r="I59" s="110"/>
    </row>
    <row r="60" spans="1:9">
      <c r="A60" s="8" t="s">
        <v>78</v>
      </c>
      <c r="B60" s="8" t="s">
        <v>43</v>
      </c>
      <c r="C60" s="8">
        <v>204</v>
      </c>
      <c r="D60" s="8" t="s">
        <v>131</v>
      </c>
      <c r="E60" s="8"/>
      <c r="F60" s="9">
        <f>(G4-C60)/G4</f>
        <v>0.97896907216494844</v>
      </c>
      <c r="G60" s="8"/>
      <c r="H60" s="9">
        <f>1-(C60/G4)</f>
        <v>0.97896907216494844</v>
      </c>
      <c r="I60" s="110"/>
    </row>
    <row r="61" spans="1:9">
      <c r="A61" s="8" t="s">
        <v>78</v>
      </c>
      <c r="B61" s="8" t="s">
        <v>48</v>
      </c>
      <c r="C61" s="8">
        <v>215</v>
      </c>
      <c r="D61" s="8" t="s">
        <v>131</v>
      </c>
      <c r="E61" s="8"/>
      <c r="F61" s="9">
        <f>(G5-C61)/G5</f>
        <v>0.9520089285714286</v>
      </c>
      <c r="G61" s="8"/>
      <c r="H61" s="9">
        <f>1-(C61/G5)</f>
        <v>0.9520089285714286</v>
      </c>
      <c r="I61" s="110"/>
    </row>
  </sheetData>
  <autoFilter ref="A17:D61">
    <sortState ref="A3:AQ156">
      <sortCondition ref="A3:A156"/>
    </sortState>
  </autoFilter>
  <mergeCells count="12">
    <mergeCell ref="I15:N15"/>
    <mergeCell ref="I38:I41"/>
    <mergeCell ref="I18:I21"/>
    <mergeCell ref="I22:I25"/>
    <mergeCell ref="I26:I29"/>
    <mergeCell ref="I30:I33"/>
    <mergeCell ref="I34:I37"/>
    <mergeCell ref="I42:I45"/>
    <mergeCell ref="I46:I49"/>
    <mergeCell ref="I50:I53"/>
    <mergeCell ref="I54:I57"/>
    <mergeCell ref="I58:I61"/>
  </mergeCells>
  <pageMargins left="0.7" right="0.7" top="0.75" bottom="0.75" header="0.3" footer="0.3"/>
  <pageSetup orientation="portrait" verticalDpi="0" r:id="rId1"/>
  <headerFooter>
    <oddFooter>&amp;L&amp;G&amp;C&amp;"-,Bold"&amp;KFF0000Final&amp;RLDW Clam Data Report
Appendix F2
F2-&amp;P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4"/>
  <sheetViews>
    <sheetView tabSelected="1" zoomScaleNormal="100" workbookViewId="0">
      <selection activeCell="E91" sqref="E91"/>
    </sheetView>
  </sheetViews>
  <sheetFormatPr defaultRowHeight="15"/>
  <cols>
    <col min="1" max="1" width="27.140625" style="66" customWidth="1"/>
    <col min="2" max="2" width="18.42578125" style="66" customWidth="1"/>
    <col min="3" max="3" width="18.5703125" style="66" customWidth="1"/>
    <col min="4" max="4" width="21.42578125" style="66" customWidth="1"/>
    <col min="5" max="5" width="22.7109375" style="66" customWidth="1"/>
    <col min="6" max="7" width="15.7109375" style="66" customWidth="1"/>
    <col min="8" max="8" width="15.28515625" style="66" customWidth="1"/>
    <col min="9" max="10" width="15.7109375" style="66" customWidth="1"/>
    <col min="11" max="11" width="23" style="66" bestFit="1" customWidth="1"/>
    <col min="12" max="12" width="13.140625" style="66" customWidth="1"/>
    <col min="13" max="13" width="5.140625" style="66" customWidth="1"/>
    <col min="14" max="14" width="13.7109375" style="66" customWidth="1"/>
    <col min="15" max="15" width="14.5703125" style="66" customWidth="1"/>
    <col min="16" max="16" width="4.5703125" style="68" customWidth="1"/>
    <col min="17" max="17" width="13.7109375" style="68" customWidth="1"/>
    <col min="18" max="18" width="14.5703125" style="68" customWidth="1"/>
    <col min="19" max="19" width="4" customWidth="1"/>
    <col min="20" max="20" width="11.42578125" style="5" customWidth="1"/>
    <col min="21" max="21" width="11.140625" style="5" customWidth="1"/>
    <col min="22" max="22" width="4" customWidth="1"/>
    <col min="23" max="24" width="12.140625" style="5" customWidth="1"/>
    <col min="25" max="25" width="3.85546875" customWidth="1"/>
    <col min="26" max="27" width="12.140625" style="5" customWidth="1"/>
    <col min="28" max="28" width="5.140625" style="66" customWidth="1"/>
    <col min="29" max="29" width="13.7109375" style="66" customWidth="1"/>
    <col min="30" max="30" width="14.5703125" style="66" customWidth="1"/>
    <col min="31" max="31" width="4.5703125" style="68" customWidth="1"/>
    <col min="32" max="32" width="13.7109375" style="68" customWidth="1"/>
    <col min="33" max="33" width="14.5703125" style="68" customWidth="1"/>
    <col min="34" max="34" width="4" customWidth="1"/>
    <col min="35" max="35" width="11.42578125" style="5" customWidth="1"/>
    <col min="36" max="36" width="11.140625" style="5" customWidth="1"/>
    <col min="37" max="37" width="4" customWidth="1"/>
    <col min="38" max="39" width="12.140625" style="5" customWidth="1"/>
    <col min="40" max="40" width="3.85546875" customWidth="1"/>
    <col min="41" max="42" width="12.140625" style="5" customWidth="1"/>
    <col min="43" max="43" width="3.85546875" customWidth="1"/>
    <col min="44" max="45" width="12.140625" style="5" customWidth="1"/>
    <col min="46" max="16384" width="9.140625" style="66"/>
  </cols>
  <sheetData>
    <row r="1" spans="1:45" ht="30" customHeight="1">
      <c r="A1" s="62" t="s">
        <v>38</v>
      </c>
      <c r="B1" s="62" t="s">
        <v>138</v>
      </c>
      <c r="C1" s="63" t="s">
        <v>139</v>
      </c>
      <c r="D1" s="62" t="s">
        <v>140</v>
      </c>
      <c r="E1" s="63" t="s">
        <v>141</v>
      </c>
      <c r="F1" s="63" t="s">
        <v>142</v>
      </c>
      <c r="G1" s="62" t="s">
        <v>143</v>
      </c>
      <c r="H1" s="62" t="s">
        <v>144</v>
      </c>
      <c r="I1" s="62" t="s">
        <v>145</v>
      </c>
      <c r="J1" s="62" t="s">
        <v>146</v>
      </c>
      <c r="K1" s="114" t="s">
        <v>84</v>
      </c>
      <c r="L1" s="114" t="s">
        <v>147</v>
      </c>
      <c r="M1" s="64"/>
      <c r="N1" s="113" t="s">
        <v>38</v>
      </c>
      <c r="O1" s="113"/>
      <c r="P1" s="65"/>
      <c r="Q1" s="113" t="s">
        <v>150</v>
      </c>
      <c r="R1" s="113"/>
      <c r="T1" s="113" t="s">
        <v>151</v>
      </c>
      <c r="U1" s="113"/>
      <c r="W1" s="113" t="s">
        <v>152</v>
      </c>
      <c r="X1" s="113"/>
      <c r="Z1" s="113" t="s">
        <v>153</v>
      </c>
      <c r="AA1" s="113"/>
      <c r="AB1" s="64"/>
      <c r="AC1" s="113" t="s">
        <v>133</v>
      </c>
      <c r="AD1" s="113"/>
      <c r="AE1" s="65"/>
      <c r="AF1" s="113" t="s">
        <v>155</v>
      </c>
      <c r="AG1" s="113"/>
      <c r="AI1" s="113" t="s">
        <v>75</v>
      </c>
      <c r="AJ1" s="113"/>
      <c r="AL1" s="113" t="s">
        <v>76</v>
      </c>
      <c r="AM1" s="113"/>
      <c r="AO1" s="113" t="s">
        <v>77</v>
      </c>
      <c r="AP1" s="113"/>
      <c r="AR1" s="113" t="s">
        <v>78</v>
      </c>
      <c r="AS1" s="113"/>
    </row>
    <row r="2" spans="1:45">
      <c r="A2" s="75" t="s">
        <v>50</v>
      </c>
      <c r="B2" s="76">
        <v>5.7</v>
      </c>
      <c r="C2" s="75">
        <v>5790</v>
      </c>
      <c r="D2" s="75">
        <v>1430</v>
      </c>
      <c r="E2" s="78">
        <f>C2/D2</f>
        <v>4.0489510489510492</v>
      </c>
      <c r="F2" s="75">
        <v>28</v>
      </c>
      <c r="G2" s="78">
        <f>LN(E2)/$F$3</f>
        <v>4.9944923118324568E-2</v>
      </c>
      <c r="H2" s="78">
        <f>LOG10(G2)</f>
        <v>-1.3015086510567131</v>
      </c>
      <c r="I2" s="78">
        <f>SLOPE(H2:H5,B2:B5)</f>
        <v>-0.53448240101847211</v>
      </c>
      <c r="J2" s="78">
        <f>INTERCEPT(H2:H5,B2:B5)</f>
        <v>1.5717766281387446</v>
      </c>
      <c r="K2" s="114"/>
      <c r="L2" s="114"/>
      <c r="M2" s="64"/>
      <c r="N2" s="67" t="s">
        <v>143</v>
      </c>
      <c r="O2" s="65" t="s">
        <v>88</v>
      </c>
      <c r="P2" s="65"/>
      <c r="Q2" s="67" t="s">
        <v>143</v>
      </c>
      <c r="R2" s="65" t="s">
        <v>88</v>
      </c>
      <c r="T2" s="67" t="s">
        <v>143</v>
      </c>
      <c r="U2" s="65" t="s">
        <v>88</v>
      </c>
      <c r="W2" s="67" t="s">
        <v>143</v>
      </c>
      <c r="X2" s="65" t="s">
        <v>88</v>
      </c>
      <c r="Z2" s="67" t="s">
        <v>143</v>
      </c>
      <c r="AA2" s="65" t="s">
        <v>88</v>
      </c>
      <c r="AB2" s="64"/>
      <c r="AC2" s="67" t="s">
        <v>143</v>
      </c>
      <c r="AD2" s="65" t="s">
        <v>88</v>
      </c>
      <c r="AE2" s="65"/>
      <c r="AF2" s="67" t="s">
        <v>143</v>
      </c>
      <c r="AG2" s="65" t="s">
        <v>88</v>
      </c>
      <c r="AI2" s="67" t="s">
        <v>143</v>
      </c>
      <c r="AJ2" s="65" t="s">
        <v>88</v>
      </c>
      <c r="AL2" s="67" t="s">
        <v>143</v>
      </c>
      <c r="AM2" s="65" t="s">
        <v>88</v>
      </c>
      <c r="AO2" s="67" t="s">
        <v>143</v>
      </c>
      <c r="AP2" s="65" t="s">
        <v>88</v>
      </c>
      <c r="AR2" s="67" t="s">
        <v>143</v>
      </c>
      <c r="AS2" s="65" t="s">
        <v>88</v>
      </c>
    </row>
    <row r="3" spans="1:45">
      <c r="A3" s="77" t="s">
        <v>52</v>
      </c>
      <c r="B3" s="78">
        <v>7.09</v>
      </c>
      <c r="C3" s="79">
        <v>7073.333333333333</v>
      </c>
      <c r="D3" s="79">
        <v>6140</v>
      </c>
      <c r="E3" s="78">
        <f>C3/D3</f>
        <v>1.1520086862106405</v>
      </c>
      <c r="F3" s="79">
        <v>28</v>
      </c>
      <c r="G3" s="78">
        <f>LN(E3)/$F$3</f>
        <v>5.0538250842384344E-3</v>
      </c>
      <c r="H3" s="78">
        <f>LOG10(G3)</f>
        <v>-2.2963797933351038</v>
      </c>
      <c r="I3" s="78"/>
      <c r="J3" s="78"/>
      <c r="K3" s="64"/>
      <c r="L3" s="64"/>
      <c r="M3" s="64"/>
      <c r="N3" s="67"/>
      <c r="O3" s="65"/>
      <c r="P3" s="65"/>
      <c r="Q3" s="67"/>
      <c r="R3" s="65"/>
      <c r="T3" s="67"/>
      <c r="U3" s="65"/>
      <c r="W3" s="67"/>
      <c r="X3" s="65"/>
      <c r="Z3" s="67"/>
      <c r="AA3" s="65"/>
      <c r="AB3" s="64"/>
      <c r="AC3" s="67"/>
      <c r="AD3" s="65"/>
      <c r="AE3" s="65"/>
      <c r="AF3" s="67"/>
      <c r="AG3" s="65"/>
      <c r="AI3" s="67"/>
      <c r="AJ3" s="65"/>
      <c r="AL3" s="67"/>
      <c r="AM3" s="65"/>
      <c r="AO3" s="67"/>
      <c r="AP3" s="65"/>
      <c r="AR3" s="67"/>
      <c r="AS3" s="65"/>
    </row>
    <row r="4" spans="1:45">
      <c r="A4" s="77" t="s">
        <v>43</v>
      </c>
      <c r="B4" s="78">
        <v>4.5</v>
      </c>
      <c r="C4" s="79">
        <v>9700</v>
      </c>
      <c r="D4" s="79">
        <v>334</v>
      </c>
      <c r="E4" s="78">
        <f>C4/D4</f>
        <v>29.04191616766467</v>
      </c>
      <c r="F4" s="79">
        <v>28</v>
      </c>
      <c r="G4" s="78">
        <f>LN(E4)/$F$3</f>
        <v>0.12031214898267049</v>
      </c>
      <c r="H4" s="78">
        <f>LOG10(G4)</f>
        <v>-0.91969051588765793</v>
      </c>
      <c r="I4" s="78"/>
      <c r="J4" s="78"/>
      <c r="K4" s="75" t="s">
        <v>54</v>
      </c>
      <c r="L4" s="75">
        <v>5.8</v>
      </c>
      <c r="M4" s="81"/>
      <c r="N4" s="80">
        <f>10^(($I$2*L4)+$J$2)</f>
        <v>2.9633210239474371E-2</v>
      </c>
      <c r="O4" s="80">
        <f>1-EXP(-N4*$F$3)</f>
        <v>0.56383291506030664</v>
      </c>
      <c r="P4" s="82"/>
      <c r="Q4" s="80">
        <f>10^(($I$10*L4)+$J$10)</f>
        <v>3.0146179856817303E-2</v>
      </c>
      <c r="R4" s="80">
        <f>1-EXP(-Q4*$F$3)</f>
        <v>0.57005287199864518</v>
      </c>
      <c r="S4" s="3"/>
      <c r="T4" s="80">
        <f t="shared" ref="T4:T10" si="0">10^(($I$16*L4)+$J$16)</f>
        <v>1.6846323265387122E-2</v>
      </c>
      <c r="U4" s="80">
        <f>1-EXP(-T4*$F$3)</f>
        <v>0.37605749322173621</v>
      </c>
      <c r="V4" s="3"/>
      <c r="W4" s="80">
        <f t="shared" ref="W4:W10" si="1">10^(($I$21*L4)+$J$21)</f>
        <v>2.8459076595728619E-2</v>
      </c>
      <c r="X4" s="80">
        <f>1-EXP(-W4*$F$3)</f>
        <v>0.54925528626659914</v>
      </c>
      <c r="Y4" s="3"/>
      <c r="Z4" s="80">
        <f t="shared" ref="Z4:Z10" si="2">10^(($I$27*L4)+$J$27)</f>
        <v>1.3863611726413583E-2</v>
      </c>
      <c r="AA4" s="80">
        <f>1-EXP(-Z4*$F$3)</f>
        <v>0.32171052530935584</v>
      </c>
      <c r="AB4" s="81"/>
      <c r="AC4" s="80">
        <f t="shared" ref="AC4:AC10" si="3">10^(($I$33*L4)+$J$33)</f>
        <v>1.8297032482947635E-2</v>
      </c>
      <c r="AD4" s="80">
        <f>1-EXP(-AC4*$F$3)</f>
        <v>0.40089410460549191</v>
      </c>
      <c r="AE4" s="82"/>
      <c r="AF4" s="80">
        <f t="shared" ref="AF4:AF10" si="4">10^(($I$39*L4)+$J$39)</f>
        <v>3.7601218243722666E-2</v>
      </c>
      <c r="AG4" s="80">
        <f>1-EXP(-AF4*$F$3)</f>
        <v>0.65105260919591501</v>
      </c>
      <c r="AH4" s="3"/>
      <c r="AI4" s="80">
        <f t="shared" ref="AI4:AI10" si="5">10^(($I$44*L4)+$J$44)</f>
        <v>3.3158079249060862E-2</v>
      </c>
      <c r="AJ4" s="80">
        <f>1-EXP(-AI4*$F$3)</f>
        <v>0.6048248596160426</v>
      </c>
      <c r="AK4" s="3"/>
      <c r="AL4" s="80">
        <f t="shared" ref="AL4:AL10" si="6">10^(($I$49*L4)+$J$49)</f>
        <v>3.9148779928332454E-2</v>
      </c>
      <c r="AM4" s="80">
        <f>1-EXP(-AL4*$F$3)</f>
        <v>0.66585018477428992</v>
      </c>
      <c r="AN4" s="3"/>
      <c r="AO4" s="80">
        <f t="shared" ref="AO4:AO10" si="7">10^(($I$55*L4)+$J$55)</f>
        <v>4.2001040560679687E-2</v>
      </c>
      <c r="AP4" s="80">
        <f>1-EXP(-AO4*$F$3)</f>
        <v>0.69149867346637883</v>
      </c>
      <c r="AQ4" s="3"/>
      <c r="AR4" s="80">
        <f t="shared" ref="AR4:AR10" si="8">10^(($I$61*L4)+$J$61)</f>
        <v>4.1238153386942394E-2</v>
      </c>
      <c r="AS4" s="80">
        <f>1-EXP(-AR4*$F$3)</f>
        <v>0.68483793954958871</v>
      </c>
    </row>
    <row r="5" spans="1:45">
      <c r="A5" s="77" t="s">
        <v>48</v>
      </c>
      <c r="B5" s="78">
        <v>5</v>
      </c>
      <c r="C5" s="79">
        <v>4480</v>
      </c>
      <c r="D5" s="79">
        <v>507</v>
      </c>
      <c r="E5" s="78">
        <f>C5/D5</f>
        <v>8.8362919132149909</v>
      </c>
      <c r="F5" s="79">
        <v>28</v>
      </c>
      <c r="G5" s="78">
        <f>LN(E5)/$F$3</f>
        <v>7.781669006492313E-2</v>
      </c>
      <c r="H5" s="78">
        <f>LOG10(G5)</f>
        <v>-1.1089272458672887</v>
      </c>
      <c r="I5" s="78"/>
      <c r="J5" s="78"/>
      <c r="K5" s="75" t="s">
        <v>62</v>
      </c>
      <c r="L5" s="75">
        <v>6.1</v>
      </c>
      <c r="M5" s="81"/>
      <c r="N5" s="80">
        <f t="shared" ref="N5:N10" si="9">10^(($I$2*L5)+$J$2)</f>
        <v>2.048490630653468E-2</v>
      </c>
      <c r="O5" s="80">
        <f t="shared" ref="O5:O10" si="10">1-EXP(-N5*$F$3)</f>
        <v>0.43649404438248252</v>
      </c>
      <c r="P5" s="82"/>
      <c r="Q5" s="80">
        <f t="shared" ref="Q5:Q10" si="11">10^(($I$10*L5)+$J$10)</f>
        <v>1.9060674865400279E-2</v>
      </c>
      <c r="R5" s="80">
        <f t="shared" ref="R5:R10" si="12">1-EXP(-Q5*$F$3)</f>
        <v>0.41356819738818029</v>
      </c>
      <c r="S5" s="3"/>
      <c r="T5" s="80">
        <f t="shared" si="0"/>
        <v>1.1138992947150646E-2</v>
      </c>
      <c r="U5" s="80">
        <f t="shared" ref="U5:U10" si="13">1-EXP(-T5*$F$3)</f>
        <v>0.26793926893038955</v>
      </c>
      <c r="V5" s="3"/>
      <c r="W5" s="80">
        <f t="shared" si="1"/>
        <v>2.1195004586042922E-2</v>
      </c>
      <c r="X5" s="80">
        <f t="shared" ref="X5:X10" si="14">1-EXP(-W5*$F$3)</f>
        <v>0.44758744433683173</v>
      </c>
      <c r="Y5" s="3"/>
      <c r="Z5" s="80">
        <f t="shared" si="2"/>
        <v>8.7265334770918711E-3</v>
      </c>
      <c r="AA5" s="80">
        <f t="shared" ref="AA5:AA10" si="15">1-EXP(-Z5*$F$3)</f>
        <v>0.21678100685073598</v>
      </c>
      <c r="AB5" s="81"/>
      <c r="AC5" s="80">
        <f t="shared" si="3"/>
        <v>1.1377098147329758E-2</v>
      </c>
      <c r="AD5" s="80">
        <f t="shared" ref="AD5:AD10" si="16">1-EXP(-AC5*$F$3)</f>
        <v>0.27280364472189511</v>
      </c>
      <c r="AE5" s="82"/>
      <c r="AF5" s="80">
        <f t="shared" si="4"/>
        <v>2.5136486708766136E-2</v>
      </c>
      <c r="AG5" s="80">
        <f t="shared" ref="AG5:AG10" si="17">1-EXP(-AF5*$F$3)</f>
        <v>0.50530883877391297</v>
      </c>
      <c r="AH5" s="3"/>
      <c r="AI5" s="80">
        <f t="shared" si="5"/>
        <v>2.5412855296051282E-2</v>
      </c>
      <c r="AJ5" s="80">
        <f t="shared" ref="AJ5:AJ10" si="18">1-EXP(-AI5*$F$3)</f>
        <v>0.50912214418180413</v>
      </c>
      <c r="AK5" s="3"/>
      <c r="AL5" s="80">
        <f t="shared" si="6"/>
        <v>2.8644965661058425E-2</v>
      </c>
      <c r="AM5" s="80">
        <f t="shared" ref="AM5:AM10" si="19">1-EXP(-AL5*$F$3)</f>
        <v>0.55159526968036521</v>
      </c>
      <c r="AN5" s="3"/>
      <c r="AO5" s="80">
        <f t="shared" si="7"/>
        <v>3.0789120385407501E-2</v>
      </c>
      <c r="AP5" s="80">
        <f t="shared" ref="AP5:AP10" si="20">1-EXP(-AO5*$F$3)</f>
        <v>0.57772367083484921</v>
      </c>
      <c r="AQ5" s="3"/>
      <c r="AR5" s="80">
        <f t="shared" si="8"/>
        <v>2.9987643365079631E-2</v>
      </c>
      <c r="AS5" s="80">
        <f t="shared" ref="AS5:AS10" si="21">1-EXP(-AR5*$F$3)</f>
        <v>0.56814008502751556</v>
      </c>
    </row>
    <row r="6" spans="1:45">
      <c r="I6" s="72"/>
      <c r="J6" s="72"/>
      <c r="K6" s="75" t="s">
        <v>58</v>
      </c>
      <c r="L6" s="75">
        <v>5.9</v>
      </c>
      <c r="M6" s="81"/>
      <c r="N6" s="80">
        <f t="shared" si="9"/>
        <v>2.6201759867836922E-2</v>
      </c>
      <c r="O6" s="80">
        <f t="shared" si="10"/>
        <v>0.51984642402215764</v>
      </c>
      <c r="P6" s="82"/>
      <c r="Q6" s="80">
        <f t="shared" si="11"/>
        <v>2.5874240764342964E-2</v>
      </c>
      <c r="R6" s="80">
        <f t="shared" si="12"/>
        <v>0.51542290688917869</v>
      </c>
      <c r="S6" s="3"/>
      <c r="T6" s="80">
        <f t="shared" si="0"/>
        <v>1.4676372626043151E-2</v>
      </c>
      <c r="U6" s="80">
        <f t="shared" si="13"/>
        <v>0.33697224937718417</v>
      </c>
      <c r="V6" s="3"/>
      <c r="W6" s="80">
        <f t="shared" si="1"/>
        <v>2.5796356766558219E-2</v>
      </c>
      <c r="X6" s="80">
        <f t="shared" si="14"/>
        <v>0.51436501136967883</v>
      </c>
      <c r="Y6" s="3"/>
      <c r="Z6" s="80">
        <f t="shared" si="2"/>
        <v>1.1881324138600666E-2</v>
      </c>
      <c r="AA6" s="80">
        <f t="shared" si="15"/>
        <v>0.28299830608428156</v>
      </c>
      <c r="AB6" s="81"/>
      <c r="AC6" s="80">
        <f t="shared" si="3"/>
        <v>1.5616999903256951E-2</v>
      </c>
      <c r="AD6" s="80">
        <f t="shared" si="16"/>
        <v>0.35420683035362033</v>
      </c>
      <c r="AE6" s="82"/>
      <c r="AF6" s="80">
        <f t="shared" si="4"/>
        <v>3.2877804058878607E-2</v>
      </c>
      <c r="AG6" s="80">
        <f t="shared" si="17"/>
        <v>0.60171144094505258</v>
      </c>
      <c r="AH6" s="3"/>
      <c r="AI6" s="80">
        <f t="shared" si="5"/>
        <v>3.0344319185821974E-2</v>
      </c>
      <c r="AJ6" s="80">
        <f t="shared" si="18"/>
        <v>0.57243157169456826</v>
      </c>
      <c r="AK6" s="3"/>
      <c r="AL6" s="80">
        <f t="shared" si="6"/>
        <v>3.5277266276544761E-2</v>
      </c>
      <c r="AM6" s="80">
        <f t="shared" si="19"/>
        <v>0.62759133123298949</v>
      </c>
      <c r="AN6" s="3"/>
      <c r="AO6" s="80">
        <f t="shared" si="7"/>
        <v>3.7870914622769876E-2</v>
      </c>
      <c r="AP6" s="80">
        <f t="shared" si="20"/>
        <v>0.65367776054535198</v>
      </c>
      <c r="AQ6" s="3"/>
      <c r="AR6" s="80">
        <f t="shared" si="8"/>
        <v>3.7083460327596886E-2</v>
      </c>
      <c r="AS6" s="80">
        <f t="shared" si="21"/>
        <v>0.64595699464479905</v>
      </c>
    </row>
    <row r="7" spans="1:45">
      <c r="I7" s="72"/>
      <c r="J7" s="72"/>
      <c r="K7" s="75" t="s">
        <v>60</v>
      </c>
      <c r="L7" s="75">
        <v>5.9</v>
      </c>
      <c r="M7" s="81"/>
      <c r="N7" s="80">
        <f t="shared" si="9"/>
        <v>2.6201759867836922E-2</v>
      </c>
      <c r="O7" s="80">
        <f t="shared" si="10"/>
        <v>0.51984642402215764</v>
      </c>
      <c r="P7" s="82"/>
      <c r="Q7" s="80">
        <f t="shared" si="11"/>
        <v>2.5874240764342964E-2</v>
      </c>
      <c r="R7" s="80">
        <f t="shared" si="12"/>
        <v>0.51542290688917869</v>
      </c>
      <c r="S7" s="3"/>
      <c r="T7" s="80">
        <f t="shared" si="0"/>
        <v>1.4676372626043151E-2</v>
      </c>
      <c r="U7" s="80">
        <f t="shared" si="13"/>
        <v>0.33697224937718417</v>
      </c>
      <c r="V7" s="3"/>
      <c r="W7" s="80">
        <f t="shared" si="1"/>
        <v>2.5796356766558219E-2</v>
      </c>
      <c r="X7" s="80">
        <f t="shared" si="14"/>
        <v>0.51436501136967883</v>
      </c>
      <c r="Y7" s="3"/>
      <c r="Z7" s="80">
        <f t="shared" si="2"/>
        <v>1.1881324138600666E-2</v>
      </c>
      <c r="AA7" s="80">
        <f t="shared" si="15"/>
        <v>0.28299830608428156</v>
      </c>
      <c r="AB7" s="81"/>
      <c r="AC7" s="80">
        <f t="shared" si="3"/>
        <v>1.5616999903256951E-2</v>
      </c>
      <c r="AD7" s="80">
        <f t="shared" si="16"/>
        <v>0.35420683035362033</v>
      </c>
      <c r="AE7" s="82"/>
      <c r="AF7" s="80">
        <f t="shared" si="4"/>
        <v>3.2877804058878607E-2</v>
      </c>
      <c r="AG7" s="80">
        <f t="shared" si="17"/>
        <v>0.60171144094505258</v>
      </c>
      <c r="AH7" s="3"/>
      <c r="AI7" s="80">
        <f t="shared" si="5"/>
        <v>3.0344319185821974E-2</v>
      </c>
      <c r="AJ7" s="80">
        <f t="shared" si="18"/>
        <v>0.57243157169456826</v>
      </c>
      <c r="AK7" s="3"/>
      <c r="AL7" s="80">
        <f t="shared" si="6"/>
        <v>3.5277266276544761E-2</v>
      </c>
      <c r="AM7" s="80">
        <f t="shared" si="19"/>
        <v>0.62759133123298949</v>
      </c>
      <c r="AN7" s="3"/>
      <c r="AO7" s="80">
        <f t="shared" si="7"/>
        <v>3.7870914622769876E-2</v>
      </c>
      <c r="AP7" s="80">
        <f t="shared" si="20"/>
        <v>0.65367776054535198</v>
      </c>
      <c r="AQ7" s="3"/>
      <c r="AR7" s="80">
        <f t="shared" si="8"/>
        <v>3.7083460327596886E-2</v>
      </c>
      <c r="AS7" s="80">
        <f t="shared" si="21"/>
        <v>0.64595699464479905</v>
      </c>
    </row>
    <row r="8" spans="1:45">
      <c r="F8" s="72"/>
      <c r="G8" s="68"/>
      <c r="H8" s="68"/>
      <c r="I8" s="68"/>
      <c r="J8" s="68"/>
      <c r="K8" s="75" t="s">
        <v>56</v>
      </c>
      <c r="L8" s="75">
        <v>5.7</v>
      </c>
      <c r="M8" s="81"/>
      <c r="N8" s="80">
        <f t="shared" si="9"/>
        <v>3.3514052244055709E-2</v>
      </c>
      <c r="O8" s="80">
        <f t="shared" si="10"/>
        <v>0.60874410213793573</v>
      </c>
      <c r="P8" s="82"/>
      <c r="Q8" s="80">
        <f t="shared" si="11"/>
        <v>3.512343292453142E-2</v>
      </c>
      <c r="R8" s="80">
        <f t="shared" si="12"/>
        <v>0.62598378312783209</v>
      </c>
      <c r="S8" s="3"/>
      <c r="T8" s="80">
        <f t="shared" si="0"/>
        <v>1.9337108343673678E-2</v>
      </c>
      <c r="U8" s="80">
        <f t="shared" si="13"/>
        <v>0.41808973886144885</v>
      </c>
      <c r="V8" s="3"/>
      <c r="W8" s="80">
        <f t="shared" si="1"/>
        <v>3.1396644418079489E-2</v>
      </c>
      <c r="X8" s="80">
        <f t="shared" si="14"/>
        <v>0.58484612473606112</v>
      </c>
      <c r="Y8" s="3"/>
      <c r="Z8" s="80">
        <f t="shared" si="2"/>
        <v>1.6176625421431227E-2</v>
      </c>
      <c r="AA8" s="80">
        <f t="shared" si="15"/>
        <v>0.36424722629309503</v>
      </c>
      <c r="AB8" s="81"/>
      <c r="AC8" s="80">
        <f t="shared" si="3"/>
        <v>2.1436985320863154E-2</v>
      </c>
      <c r="AD8" s="80">
        <f t="shared" si="16"/>
        <v>0.45131764265289842</v>
      </c>
      <c r="AE8" s="82"/>
      <c r="AF8" s="80">
        <f t="shared" si="4"/>
        <v>4.3003225242175251E-2</v>
      </c>
      <c r="AG8" s="80">
        <f t="shared" si="17"/>
        <v>0.70003524866554834</v>
      </c>
      <c r="AH8" s="3"/>
      <c r="AI8" s="80">
        <f t="shared" si="5"/>
        <v>3.6232752916753798E-2</v>
      </c>
      <c r="AJ8" s="80">
        <f t="shared" si="18"/>
        <v>0.63742251712622389</v>
      </c>
      <c r="AK8" s="3"/>
      <c r="AL8" s="80">
        <f t="shared" si="6"/>
        <v>4.3445173950341545E-2</v>
      </c>
      <c r="AM8" s="80">
        <f t="shared" si="19"/>
        <v>0.70372430929386176</v>
      </c>
      <c r="AN8" s="3"/>
      <c r="AO8" s="80">
        <f t="shared" si="7"/>
        <v>4.6581589743787191E-2</v>
      </c>
      <c r="AP8" s="80">
        <f t="shared" si="20"/>
        <v>0.72863337505750914</v>
      </c>
      <c r="AQ8" s="3"/>
      <c r="AR8" s="80">
        <f t="shared" si="8"/>
        <v>4.5858322814050882E-2</v>
      </c>
      <c r="AS8" s="80">
        <f t="shared" si="21"/>
        <v>0.72308177660809947</v>
      </c>
    </row>
    <row r="9" spans="1:45" ht="30">
      <c r="A9" s="62" t="s">
        <v>67</v>
      </c>
      <c r="B9" s="62" t="s">
        <v>138</v>
      </c>
      <c r="C9" s="63" t="s">
        <v>148</v>
      </c>
      <c r="D9" s="62" t="s">
        <v>149</v>
      </c>
      <c r="E9" s="63" t="s">
        <v>141</v>
      </c>
      <c r="F9" s="63" t="s">
        <v>142</v>
      </c>
      <c r="G9" s="62" t="s">
        <v>143</v>
      </c>
      <c r="H9" s="62" t="s">
        <v>144</v>
      </c>
      <c r="I9" s="62" t="s">
        <v>145</v>
      </c>
      <c r="J9" s="62" t="s">
        <v>146</v>
      </c>
      <c r="K9" s="75" t="s">
        <v>64</v>
      </c>
      <c r="L9" s="75">
        <v>7.39</v>
      </c>
      <c r="M9" s="81"/>
      <c r="N9" s="80">
        <f t="shared" si="9"/>
        <v>4.1874697680319628E-3</v>
      </c>
      <c r="O9" s="80">
        <f t="shared" si="10"/>
        <v>0.11063642249606243</v>
      </c>
      <c r="P9" s="82"/>
      <c r="Q9" s="80">
        <f t="shared" si="11"/>
        <v>2.6548135100125862E-3</v>
      </c>
      <c r="R9" s="80">
        <f t="shared" si="12"/>
        <v>7.1639153236060737E-2</v>
      </c>
      <c r="S9" s="3"/>
      <c r="T9" s="80">
        <f t="shared" si="0"/>
        <v>1.8806646607744631E-3</v>
      </c>
      <c r="U9" s="80">
        <f t="shared" si="13"/>
        <v>5.129616526941605E-2</v>
      </c>
      <c r="V9" s="3"/>
      <c r="W9" s="80">
        <f t="shared" si="1"/>
        <v>5.9688157000261644E-3</v>
      </c>
      <c r="X9" s="80">
        <f t="shared" si="14"/>
        <v>0.15390771347699161</v>
      </c>
      <c r="Y9" s="3"/>
      <c r="Z9" s="80">
        <f t="shared" si="2"/>
        <v>1.1923200859440422E-3</v>
      </c>
      <c r="AA9" s="80">
        <f t="shared" si="15"/>
        <v>3.2833834699684594E-2</v>
      </c>
      <c r="AB9" s="81"/>
      <c r="AC9" s="80">
        <f t="shared" si="3"/>
        <v>1.4747898520115679E-3</v>
      </c>
      <c r="AD9" s="80">
        <f t="shared" si="16"/>
        <v>4.0453129508154828E-2</v>
      </c>
      <c r="AE9" s="82"/>
      <c r="AF9" s="80">
        <f t="shared" si="4"/>
        <v>4.4488321349042681E-3</v>
      </c>
      <c r="AG9" s="80">
        <f t="shared" si="17"/>
        <v>0.11712115818250501</v>
      </c>
      <c r="AH9" s="3"/>
      <c r="AI9" s="80">
        <f t="shared" si="5"/>
        <v>8.0956008334659157E-3</v>
      </c>
      <c r="AJ9" s="80">
        <f t="shared" si="18"/>
        <v>0.20282162988985675</v>
      </c>
      <c r="AK9" s="3"/>
      <c r="AL9" s="80">
        <f t="shared" si="6"/>
        <v>7.475971288308585E-3</v>
      </c>
      <c r="AM9" s="80">
        <f t="shared" si="19"/>
        <v>0.18887020626290751</v>
      </c>
      <c r="AN9" s="3"/>
      <c r="AO9" s="80">
        <f t="shared" si="7"/>
        <v>8.1000440002809426E-3</v>
      </c>
      <c r="AP9" s="80">
        <f t="shared" si="20"/>
        <v>0.20292079962237397</v>
      </c>
      <c r="AQ9" s="3"/>
      <c r="AR9" s="80">
        <f t="shared" si="8"/>
        <v>7.620926724380128E-3</v>
      </c>
      <c r="AS9" s="80">
        <f t="shared" si="21"/>
        <v>0.19215570907463697</v>
      </c>
    </row>
    <row r="10" spans="1:45">
      <c r="A10" s="77" t="s">
        <v>50</v>
      </c>
      <c r="B10" s="78">
        <v>5.7</v>
      </c>
      <c r="C10" s="79">
        <v>5790</v>
      </c>
      <c r="D10" s="79">
        <v>1550</v>
      </c>
      <c r="E10" s="78">
        <f>C10/D10</f>
        <v>3.7354838709677418</v>
      </c>
      <c r="F10" s="79">
        <v>28</v>
      </c>
      <c r="G10" s="78">
        <f>LN(E10)/$F$10</f>
        <v>4.7067048594776735E-2</v>
      </c>
      <c r="H10" s="78">
        <f>LOG10(G10)</f>
        <v>-1.3272830338835295</v>
      </c>
      <c r="I10" s="78">
        <f>SLOPE(H10:H13,B10:B13)</f>
        <v>-0.66364670870614184</v>
      </c>
      <c r="J10" s="78">
        <f>INTERCEPT(H10:H13,B10:B13)</f>
        <v>2.3283831963841011</v>
      </c>
      <c r="K10" s="75" t="s">
        <v>66</v>
      </c>
      <c r="L10" s="75">
        <v>7.09</v>
      </c>
      <c r="M10" s="81"/>
      <c r="N10" s="80">
        <f t="shared" si="9"/>
        <v>6.0575415943176659E-3</v>
      </c>
      <c r="O10" s="80">
        <f t="shared" si="10"/>
        <v>0.15600707290534277</v>
      </c>
      <c r="P10" s="82"/>
      <c r="Q10" s="80">
        <f t="shared" si="11"/>
        <v>4.1988274877101158E-3</v>
      </c>
      <c r="R10" s="80">
        <f t="shared" si="12"/>
        <v>0.11091920951000722</v>
      </c>
      <c r="S10" s="3"/>
      <c r="T10" s="80">
        <f t="shared" si="0"/>
        <v>2.8442683265456721E-3</v>
      </c>
      <c r="U10" s="80">
        <f t="shared" si="13"/>
        <v>7.655082231621757E-2</v>
      </c>
      <c r="V10" s="3"/>
      <c r="W10" s="80">
        <f t="shared" si="1"/>
        <v>8.0144820211405267E-3</v>
      </c>
      <c r="X10" s="80">
        <f t="shared" si="14"/>
        <v>0.20100891948769595</v>
      </c>
      <c r="Y10" s="3"/>
      <c r="Z10" s="80">
        <f t="shared" si="2"/>
        <v>1.8942072208311604E-3</v>
      </c>
      <c r="AA10" s="80">
        <f t="shared" si="15"/>
        <v>5.1655837675134264E-2</v>
      </c>
      <c r="AB10" s="81"/>
      <c r="AC10" s="80">
        <f t="shared" si="3"/>
        <v>2.371806718931265E-3</v>
      </c>
      <c r="AD10" s="80">
        <f t="shared" si="16"/>
        <v>6.4253421032561597E-2</v>
      </c>
      <c r="AE10" s="82"/>
      <c r="AF10" s="80">
        <f t="shared" si="4"/>
        <v>6.6549279528345618E-3</v>
      </c>
      <c r="AG10" s="80">
        <f t="shared" si="17"/>
        <v>0.17000697569562206</v>
      </c>
      <c r="AH10" s="3"/>
      <c r="AI10" s="80">
        <f t="shared" si="5"/>
        <v>1.0562944260991233E-2</v>
      </c>
      <c r="AJ10" s="80">
        <f t="shared" si="18"/>
        <v>0.25603585633402193</v>
      </c>
      <c r="AK10" s="3"/>
      <c r="AL10" s="80">
        <f t="shared" si="6"/>
        <v>1.0217333062277111E-2</v>
      </c>
      <c r="AM10" s="80">
        <f t="shared" si="19"/>
        <v>0.24880148335987862</v>
      </c>
      <c r="AN10" s="3"/>
      <c r="AO10" s="80">
        <f t="shared" si="7"/>
        <v>1.1049691330588739E-2</v>
      </c>
      <c r="AP10" s="80">
        <f t="shared" si="20"/>
        <v>0.26610650072924402</v>
      </c>
      <c r="AQ10" s="3"/>
      <c r="AR10" s="80">
        <f t="shared" si="8"/>
        <v>1.048008145837178E-2</v>
      </c>
      <c r="AS10" s="80">
        <f t="shared" si="21"/>
        <v>0.2543077376428432</v>
      </c>
    </row>
    <row r="11" spans="1:45">
      <c r="A11" s="77" t="s">
        <v>52</v>
      </c>
      <c r="B11" s="78">
        <v>7.09</v>
      </c>
      <c r="C11" s="79">
        <v>7073.333333333333</v>
      </c>
      <c r="D11" s="79">
        <v>6400</v>
      </c>
      <c r="E11" s="78">
        <f>C11/D11</f>
        <v>1.1052083333333333</v>
      </c>
      <c r="F11" s="79">
        <v>28</v>
      </c>
      <c r="G11" s="78">
        <f>LN(E11)/$F$10</f>
        <v>3.5726376482893294E-3</v>
      </c>
      <c r="H11" s="78">
        <f>LOG10(G11)</f>
        <v>-2.4470110295094569</v>
      </c>
      <c r="I11" s="78"/>
      <c r="J11" s="78"/>
      <c r="K11" s="68"/>
      <c r="L11" s="68"/>
      <c r="M11" s="69"/>
      <c r="N11" s="70"/>
      <c r="O11" s="70"/>
      <c r="P11" s="71"/>
      <c r="Q11" s="70"/>
      <c r="R11" s="70"/>
      <c r="S11" s="5"/>
      <c r="T11" s="70"/>
      <c r="U11" s="70"/>
      <c r="V11" s="5"/>
      <c r="W11" s="70"/>
      <c r="X11" s="70"/>
      <c r="Y11" s="5"/>
      <c r="Z11" s="70"/>
      <c r="AA11" s="70"/>
      <c r="AB11" s="69"/>
      <c r="AC11" s="70"/>
      <c r="AD11" s="70"/>
      <c r="AE11" s="71"/>
      <c r="AF11" s="70"/>
      <c r="AG11" s="70"/>
      <c r="AH11" s="5"/>
      <c r="AI11" s="70"/>
      <c r="AJ11" s="70"/>
      <c r="AK11" s="5"/>
      <c r="AL11" s="70"/>
      <c r="AM11" s="70"/>
      <c r="AN11" s="5"/>
      <c r="AO11" s="70"/>
      <c r="AP11" s="70"/>
      <c r="AQ11" s="5"/>
      <c r="AR11" s="70"/>
      <c r="AS11" s="70"/>
    </row>
    <row r="12" spans="1:45">
      <c r="A12" s="77" t="s">
        <v>43</v>
      </c>
      <c r="B12" s="78">
        <v>4.5</v>
      </c>
      <c r="C12" s="79">
        <v>9700</v>
      </c>
      <c r="D12" s="79">
        <v>86.5</v>
      </c>
      <c r="E12" s="78">
        <f>C12/D12</f>
        <v>112.13872832369943</v>
      </c>
      <c r="F12" s="79">
        <v>28</v>
      </c>
      <c r="G12" s="78">
        <f>LN(E12)/$F$10</f>
        <v>0.16856202680548718</v>
      </c>
      <c r="H12" s="78">
        <f>LOG10(G12)</f>
        <v>-0.77324025537131968</v>
      </c>
      <c r="I12" s="78"/>
      <c r="J12" s="78"/>
      <c r="K12" s="68"/>
      <c r="L12" s="68"/>
      <c r="M12" s="69"/>
      <c r="N12" s="70"/>
      <c r="O12" s="70"/>
      <c r="P12" s="71"/>
      <c r="Q12" s="70"/>
      <c r="R12" s="70"/>
      <c r="S12" s="5"/>
      <c r="T12" s="70"/>
      <c r="U12" s="70"/>
      <c r="V12" s="5"/>
      <c r="W12" s="70"/>
      <c r="X12" s="70"/>
      <c r="Y12" s="5"/>
      <c r="Z12" s="70"/>
      <c r="AA12" s="70"/>
      <c r="AB12" s="69"/>
      <c r="AC12" s="70"/>
      <c r="AD12" s="70"/>
      <c r="AE12" s="71"/>
      <c r="AF12" s="70"/>
      <c r="AG12" s="70"/>
      <c r="AH12" s="5"/>
      <c r="AI12" s="70"/>
      <c r="AJ12" s="70"/>
      <c r="AK12" s="5"/>
      <c r="AL12" s="70"/>
      <c r="AM12" s="70"/>
      <c r="AN12" s="5"/>
      <c r="AO12" s="70"/>
      <c r="AP12" s="70"/>
      <c r="AQ12" s="5"/>
      <c r="AR12" s="70"/>
      <c r="AS12" s="70"/>
    </row>
    <row r="13" spans="1:45">
      <c r="A13" s="77" t="s">
        <v>48</v>
      </c>
      <c r="B13" s="78">
        <v>5</v>
      </c>
      <c r="C13" s="79">
        <v>4480</v>
      </c>
      <c r="D13" s="79">
        <v>169</v>
      </c>
      <c r="E13" s="78">
        <f>C13/D13</f>
        <v>26.508875739644971</v>
      </c>
      <c r="F13" s="79">
        <v>28</v>
      </c>
      <c r="G13" s="78">
        <f>LN(E13)/$F$10</f>
        <v>0.11705284323164133</v>
      </c>
      <c r="H13" s="78">
        <f>LOG10(G13)</f>
        <v>-0.93161803275919164</v>
      </c>
      <c r="I13" s="78"/>
      <c r="J13" s="78"/>
      <c r="K13" s="68"/>
      <c r="L13" s="68"/>
      <c r="M13" s="69"/>
      <c r="N13" s="70"/>
      <c r="O13" s="70"/>
      <c r="P13" s="71"/>
      <c r="Q13" s="70"/>
      <c r="R13" s="70"/>
      <c r="S13" s="5"/>
      <c r="T13" s="70"/>
      <c r="U13" s="70"/>
      <c r="V13" s="5"/>
      <c r="W13" s="70"/>
      <c r="X13" s="70"/>
      <c r="Y13" s="5"/>
      <c r="Z13" s="70"/>
      <c r="AA13" s="70"/>
      <c r="AB13" s="69"/>
      <c r="AC13" s="70"/>
      <c r="AD13" s="70"/>
      <c r="AE13" s="71"/>
      <c r="AF13" s="70"/>
      <c r="AG13" s="70"/>
      <c r="AH13" s="5"/>
      <c r="AI13" s="70"/>
      <c r="AJ13" s="70"/>
      <c r="AK13" s="5"/>
      <c r="AL13" s="70"/>
      <c r="AM13" s="70"/>
      <c r="AN13" s="5"/>
      <c r="AO13" s="70"/>
      <c r="AP13" s="70"/>
      <c r="AQ13" s="5"/>
      <c r="AR13" s="70"/>
      <c r="AS13" s="70"/>
    </row>
    <row r="14" spans="1:45">
      <c r="I14" s="72"/>
      <c r="J14" s="72"/>
      <c r="K14" s="68"/>
      <c r="L14" s="68"/>
      <c r="M14" s="69"/>
      <c r="N14" s="70"/>
      <c r="O14" s="70"/>
      <c r="P14" s="71"/>
      <c r="Q14" s="70"/>
      <c r="R14" s="70"/>
      <c r="S14" s="5"/>
      <c r="T14" s="70"/>
      <c r="U14" s="70"/>
      <c r="V14" s="5"/>
      <c r="W14" s="70"/>
      <c r="X14" s="70"/>
      <c r="Y14" s="5"/>
      <c r="Z14" s="70"/>
      <c r="AA14" s="70"/>
      <c r="AB14" s="69"/>
      <c r="AC14" s="70"/>
      <c r="AD14" s="70"/>
      <c r="AE14" s="71"/>
      <c r="AF14" s="70"/>
      <c r="AG14" s="70"/>
      <c r="AH14" s="5"/>
      <c r="AI14" s="70"/>
      <c r="AJ14" s="70"/>
      <c r="AK14" s="5"/>
      <c r="AL14" s="70"/>
      <c r="AM14" s="70"/>
      <c r="AN14" s="5"/>
      <c r="AO14" s="70"/>
      <c r="AP14" s="70"/>
      <c r="AQ14" s="5"/>
      <c r="AR14" s="70"/>
      <c r="AS14" s="70"/>
    </row>
    <row r="15" spans="1:45" customFormat="1" ht="30">
      <c r="A15" s="62" t="s">
        <v>71</v>
      </c>
      <c r="B15" s="62" t="s">
        <v>138</v>
      </c>
      <c r="C15" s="63" t="s">
        <v>148</v>
      </c>
      <c r="D15" s="62" t="s">
        <v>149</v>
      </c>
      <c r="E15" s="63" t="s">
        <v>141</v>
      </c>
      <c r="F15" s="63" t="s">
        <v>142</v>
      </c>
      <c r="G15" s="62" t="s">
        <v>143</v>
      </c>
      <c r="H15" s="62" t="s">
        <v>144</v>
      </c>
      <c r="I15" s="62" t="s">
        <v>145</v>
      </c>
      <c r="J15" s="62" t="s">
        <v>146</v>
      </c>
      <c r="K15" s="68"/>
      <c r="L15" s="68"/>
      <c r="M15" s="69"/>
      <c r="N15" s="70"/>
      <c r="O15" s="70"/>
      <c r="P15" s="71"/>
      <c r="Q15" s="70"/>
      <c r="R15" s="70"/>
      <c r="S15" s="5"/>
      <c r="T15" s="70"/>
      <c r="U15" s="70"/>
      <c r="V15" s="5"/>
      <c r="W15" s="70"/>
      <c r="X15" s="70"/>
      <c r="Y15" s="5"/>
      <c r="Z15" s="70"/>
      <c r="AA15" s="70"/>
      <c r="AB15" s="69"/>
      <c r="AC15" s="70"/>
      <c r="AD15" s="70"/>
      <c r="AE15" s="71"/>
      <c r="AF15" s="70"/>
      <c r="AG15" s="70"/>
      <c r="AH15" s="5"/>
      <c r="AI15" s="70"/>
      <c r="AJ15" s="70"/>
      <c r="AK15" s="5"/>
      <c r="AL15" s="70"/>
      <c r="AM15" s="70"/>
      <c r="AN15" s="5"/>
      <c r="AO15" s="70"/>
      <c r="AP15" s="70"/>
      <c r="AQ15" s="5"/>
      <c r="AR15" s="70"/>
      <c r="AS15" s="70"/>
    </row>
    <row r="16" spans="1:45" customFormat="1">
      <c r="A16" s="83" t="s">
        <v>50</v>
      </c>
      <c r="B16" s="84">
        <v>5.7</v>
      </c>
      <c r="C16" s="85">
        <v>5790</v>
      </c>
      <c r="D16" s="85">
        <v>3440</v>
      </c>
      <c r="E16" s="84">
        <f>C16/D16</f>
        <v>1.683139534883721</v>
      </c>
      <c r="F16" s="85">
        <v>28</v>
      </c>
      <c r="G16" s="84">
        <f>LN(E16)/$F$16</f>
        <v>1.8595029292842746E-2</v>
      </c>
      <c r="H16" s="84">
        <f>LOG10(G16)</f>
        <v>-1.7306031331581979</v>
      </c>
      <c r="I16" s="84">
        <f>SLOPE(H16:H18,B16:B18)</f>
        <v>-0.59886400393610062</v>
      </c>
      <c r="J16" s="84">
        <f>INTERCEPT(H16:H18,B16:B18)</f>
        <v>1.6999163529749304</v>
      </c>
      <c r="K16" s="68"/>
      <c r="L16" s="68"/>
      <c r="M16" s="69"/>
      <c r="N16" s="70"/>
      <c r="O16" s="70"/>
      <c r="P16" s="71"/>
      <c r="Q16" s="70"/>
      <c r="R16" s="70"/>
      <c r="S16" s="5"/>
      <c r="T16" s="70"/>
      <c r="U16" s="70"/>
      <c r="V16" s="5"/>
      <c r="W16" s="70"/>
      <c r="X16" s="70"/>
      <c r="Y16" s="5"/>
      <c r="Z16" s="70"/>
      <c r="AA16" s="70"/>
      <c r="AB16" s="69"/>
      <c r="AC16" s="70"/>
      <c r="AD16" s="70"/>
      <c r="AE16" s="71"/>
      <c r="AF16" s="70"/>
      <c r="AG16" s="70"/>
      <c r="AH16" s="5"/>
      <c r="AI16" s="70"/>
      <c r="AJ16" s="70"/>
      <c r="AK16" s="5"/>
      <c r="AL16" s="70"/>
      <c r="AM16" s="70"/>
      <c r="AN16" s="5"/>
      <c r="AO16" s="70"/>
      <c r="AP16" s="70"/>
      <c r="AQ16" s="5"/>
      <c r="AR16" s="70"/>
      <c r="AS16" s="70"/>
    </row>
    <row r="17" spans="1:45" customFormat="1">
      <c r="A17" s="83" t="s">
        <v>43</v>
      </c>
      <c r="B17" s="84">
        <v>4.5</v>
      </c>
      <c r="C17" s="85">
        <v>9700</v>
      </c>
      <c r="D17" s="85">
        <v>664</v>
      </c>
      <c r="E17" s="84">
        <f>C17/D17</f>
        <v>14.608433734939759</v>
      </c>
      <c r="F17" s="85">
        <v>28</v>
      </c>
      <c r="G17" s="84">
        <f>LN(E17)/$F$16</f>
        <v>9.5771393393394286E-2</v>
      </c>
      <c r="H17" s="84">
        <f>LOG10(G17)</f>
        <v>-1.018764193913819</v>
      </c>
      <c r="I17" s="84"/>
      <c r="J17" s="84"/>
      <c r="K17" s="68"/>
      <c r="L17" s="68"/>
      <c r="M17" s="69"/>
      <c r="N17" s="70"/>
      <c r="O17" s="70"/>
      <c r="P17" s="71"/>
      <c r="Q17" s="70"/>
      <c r="R17" s="70"/>
      <c r="S17" s="5"/>
      <c r="T17" s="70"/>
      <c r="U17" s="70"/>
      <c r="V17" s="5"/>
      <c r="W17" s="70"/>
      <c r="X17" s="70"/>
      <c r="Y17" s="5"/>
      <c r="Z17" s="70"/>
      <c r="AA17" s="70"/>
      <c r="AB17" s="69"/>
      <c r="AC17" s="70"/>
      <c r="AD17" s="70"/>
      <c r="AE17" s="71"/>
      <c r="AF17" s="70"/>
      <c r="AG17" s="70"/>
      <c r="AH17" s="5"/>
      <c r="AI17" s="70"/>
      <c r="AJ17" s="70"/>
      <c r="AK17" s="5"/>
      <c r="AL17" s="70"/>
      <c r="AM17" s="70"/>
      <c r="AN17" s="5"/>
      <c r="AO17" s="70"/>
      <c r="AP17" s="70"/>
      <c r="AQ17" s="5"/>
      <c r="AR17" s="70"/>
      <c r="AS17" s="70"/>
    </row>
    <row r="18" spans="1:45" customFormat="1">
      <c r="A18" s="83" t="s">
        <v>48</v>
      </c>
      <c r="B18" s="84">
        <v>5</v>
      </c>
      <c r="C18" s="85">
        <v>4480</v>
      </c>
      <c r="D18" s="85">
        <v>940</v>
      </c>
      <c r="E18" s="84">
        <f>C18/D18</f>
        <v>4.7659574468085104</v>
      </c>
      <c r="F18" s="85">
        <v>28</v>
      </c>
      <c r="G18" s="84">
        <f>LN(E18)/$F$16</f>
        <v>5.5767801790892184E-2</v>
      </c>
      <c r="H18" s="84">
        <f>LOG10(G18)</f>
        <v>-1.2536164738319202</v>
      </c>
      <c r="I18" s="84"/>
      <c r="J18" s="84"/>
      <c r="K18" s="68"/>
      <c r="L18" s="68"/>
      <c r="M18" s="69"/>
      <c r="N18" s="70"/>
      <c r="O18" s="70"/>
      <c r="P18" s="71"/>
      <c r="Q18" s="70"/>
      <c r="R18" s="70"/>
      <c r="S18" s="5"/>
      <c r="T18" s="70"/>
      <c r="U18" s="70"/>
      <c r="V18" s="5"/>
      <c r="W18" s="70"/>
      <c r="X18" s="70"/>
      <c r="Y18" s="5"/>
      <c r="Z18" s="70"/>
      <c r="AA18" s="70"/>
      <c r="AB18" s="69"/>
      <c r="AC18" s="70"/>
      <c r="AD18" s="70"/>
      <c r="AE18" s="71"/>
      <c r="AF18" s="70"/>
      <c r="AG18" s="70"/>
      <c r="AH18" s="5"/>
      <c r="AI18" s="70"/>
      <c r="AJ18" s="70"/>
      <c r="AK18" s="5"/>
      <c r="AL18" s="70"/>
      <c r="AM18" s="70"/>
      <c r="AN18" s="5"/>
      <c r="AO18" s="70"/>
      <c r="AP18" s="70"/>
      <c r="AQ18" s="5"/>
      <c r="AR18" s="70"/>
      <c r="AS18" s="70"/>
    </row>
    <row r="19" spans="1:45" customFormat="1">
      <c r="A19" s="66"/>
      <c r="B19" s="66"/>
      <c r="C19" s="66"/>
      <c r="D19" s="66"/>
      <c r="E19" s="66"/>
      <c r="F19" s="66"/>
      <c r="G19" s="66"/>
      <c r="H19" s="66"/>
      <c r="I19" s="72"/>
      <c r="J19" s="72"/>
      <c r="K19" s="68"/>
      <c r="L19" s="68"/>
      <c r="M19" s="69"/>
      <c r="N19" s="70"/>
      <c r="O19" s="70"/>
      <c r="P19" s="71"/>
      <c r="Q19" s="70"/>
      <c r="R19" s="70"/>
      <c r="S19" s="5"/>
      <c r="T19" s="70"/>
      <c r="U19" s="70"/>
      <c r="V19" s="5"/>
      <c r="W19" s="70"/>
      <c r="X19" s="70"/>
      <c r="Y19" s="5"/>
      <c r="Z19" s="70"/>
      <c r="AA19" s="70"/>
      <c r="AB19" s="69"/>
      <c r="AC19" s="70"/>
      <c r="AD19" s="70"/>
      <c r="AE19" s="71"/>
      <c r="AF19" s="70"/>
      <c r="AG19" s="70"/>
      <c r="AH19" s="5"/>
      <c r="AI19" s="70"/>
      <c r="AJ19" s="70"/>
      <c r="AK19" s="5"/>
      <c r="AL19" s="70"/>
      <c r="AM19" s="70"/>
      <c r="AN19" s="5"/>
      <c r="AO19" s="70"/>
      <c r="AP19" s="70"/>
      <c r="AQ19" s="5"/>
      <c r="AR19" s="70"/>
      <c r="AS19" s="70"/>
    </row>
    <row r="20" spans="1:45" customFormat="1" ht="30">
      <c r="A20" s="62" t="s">
        <v>72</v>
      </c>
      <c r="B20" s="62" t="s">
        <v>138</v>
      </c>
      <c r="C20" s="63" t="s">
        <v>148</v>
      </c>
      <c r="D20" s="62" t="s">
        <v>149</v>
      </c>
      <c r="E20" s="63" t="s">
        <v>141</v>
      </c>
      <c r="F20" s="63" t="s">
        <v>142</v>
      </c>
      <c r="G20" s="62" t="s">
        <v>143</v>
      </c>
      <c r="H20" s="62" t="s">
        <v>144</v>
      </c>
      <c r="I20" s="62" t="s">
        <v>145</v>
      </c>
      <c r="J20" s="62" t="s">
        <v>146</v>
      </c>
      <c r="K20" s="68"/>
      <c r="L20" s="68"/>
      <c r="M20" s="69"/>
      <c r="N20" s="70"/>
      <c r="O20" s="70"/>
      <c r="P20" s="71"/>
      <c r="Q20" s="70"/>
      <c r="R20" s="70"/>
      <c r="S20" s="5"/>
      <c r="T20" s="70"/>
      <c r="U20" s="70"/>
      <c r="V20" s="5"/>
      <c r="W20" s="70"/>
      <c r="X20" s="70"/>
      <c r="Y20" s="5"/>
      <c r="Z20" s="70"/>
      <c r="AA20" s="70"/>
      <c r="AB20" s="69"/>
      <c r="AC20" s="70"/>
      <c r="AD20" s="70"/>
      <c r="AE20" s="71"/>
      <c r="AF20" s="70"/>
      <c r="AG20" s="70"/>
      <c r="AH20" s="5"/>
      <c r="AI20" s="70"/>
      <c r="AJ20" s="70"/>
      <c r="AK20" s="5"/>
      <c r="AL20" s="70"/>
      <c r="AM20" s="70"/>
      <c r="AN20" s="5"/>
      <c r="AO20" s="70"/>
      <c r="AP20" s="70"/>
      <c r="AQ20" s="5"/>
      <c r="AR20" s="70"/>
      <c r="AS20" s="70"/>
    </row>
    <row r="21" spans="1:45" customFormat="1">
      <c r="A21" s="77" t="s">
        <v>50</v>
      </c>
      <c r="B21" s="78">
        <v>5.7</v>
      </c>
      <c r="C21" s="79">
        <v>5790</v>
      </c>
      <c r="D21" s="79">
        <v>2400</v>
      </c>
      <c r="E21" s="78">
        <f>C21/D21</f>
        <v>2.4125000000000001</v>
      </c>
      <c r="F21" s="79">
        <v>28</v>
      </c>
      <c r="G21" s="78">
        <f>LN(E21)/$F$21</f>
        <v>3.1452269793964427E-2</v>
      </c>
      <c r="H21" s="78">
        <f>LOG10(G21)</f>
        <v>-1.5023480076615212</v>
      </c>
      <c r="I21" s="78">
        <f>SLOPE(H21:H24,B21:B24)</f>
        <v>-0.4266242988745389</v>
      </c>
      <c r="J21" s="78">
        <f>INTERCEPT(H21:H24,B21:B24)</f>
        <v>0.92864173800886918</v>
      </c>
      <c r="K21" s="68"/>
      <c r="L21" s="68"/>
      <c r="M21" s="69"/>
      <c r="N21" s="70"/>
      <c r="O21" s="70"/>
      <c r="P21" s="71"/>
      <c r="Q21" s="70"/>
      <c r="R21" s="70"/>
      <c r="S21" s="5"/>
      <c r="T21" s="70"/>
      <c r="U21" s="70"/>
      <c r="V21" s="5"/>
      <c r="W21" s="70"/>
      <c r="X21" s="70"/>
      <c r="Y21" s="5"/>
      <c r="Z21" s="70"/>
      <c r="AA21" s="70"/>
      <c r="AB21" s="69"/>
      <c r="AC21" s="70"/>
      <c r="AD21" s="70"/>
      <c r="AE21" s="71"/>
      <c r="AF21" s="70"/>
      <c r="AG21" s="70"/>
      <c r="AH21" s="5"/>
      <c r="AI21" s="70"/>
      <c r="AJ21" s="70"/>
      <c r="AK21" s="5"/>
      <c r="AL21" s="70"/>
      <c r="AM21" s="70"/>
      <c r="AN21" s="5"/>
      <c r="AO21" s="70"/>
      <c r="AP21" s="70"/>
      <c r="AQ21" s="5"/>
      <c r="AR21" s="70"/>
      <c r="AS21" s="70"/>
    </row>
    <row r="22" spans="1:45" customFormat="1">
      <c r="A22" s="77" t="s">
        <v>52</v>
      </c>
      <c r="B22" s="78">
        <v>7.09</v>
      </c>
      <c r="C22" s="79">
        <v>7073.333333333333</v>
      </c>
      <c r="D22" s="79">
        <v>5650</v>
      </c>
      <c r="E22" s="78">
        <f>C22/D22</f>
        <v>1.2519174041297934</v>
      </c>
      <c r="F22" s="79">
        <v>28</v>
      </c>
      <c r="G22" s="78">
        <f>LN(E22)/$F$21</f>
        <v>8.0241535485492035E-3</v>
      </c>
      <c r="H22" s="78">
        <f>LOG10(G22)</f>
        <v>-2.0956007693383882</v>
      </c>
      <c r="I22" s="78"/>
      <c r="J22" s="78"/>
      <c r="K22" s="68"/>
      <c r="L22" s="68"/>
      <c r="M22" s="69"/>
      <c r="N22" s="70"/>
      <c r="O22" s="70"/>
      <c r="P22" s="71"/>
      <c r="Q22" s="70"/>
      <c r="R22" s="70"/>
      <c r="S22" s="5"/>
      <c r="T22" s="70"/>
      <c r="U22" s="70"/>
      <c r="V22" s="5"/>
      <c r="W22" s="70"/>
      <c r="X22" s="70"/>
      <c r="Y22" s="5"/>
      <c r="Z22" s="70"/>
      <c r="AA22" s="70"/>
      <c r="AB22" s="69"/>
      <c r="AC22" s="70"/>
      <c r="AD22" s="70"/>
      <c r="AE22" s="71"/>
      <c r="AF22" s="70"/>
      <c r="AG22" s="70"/>
      <c r="AH22" s="5"/>
      <c r="AI22" s="70"/>
      <c r="AJ22" s="70"/>
      <c r="AK22" s="5"/>
      <c r="AL22" s="70"/>
      <c r="AM22" s="70"/>
      <c r="AN22" s="5"/>
      <c r="AO22" s="70"/>
      <c r="AP22" s="70"/>
      <c r="AQ22" s="5"/>
      <c r="AR22" s="70"/>
      <c r="AS22" s="70"/>
    </row>
    <row r="23" spans="1:45" customFormat="1">
      <c r="A23" s="77" t="s">
        <v>43</v>
      </c>
      <c r="B23" s="78">
        <v>4.5</v>
      </c>
      <c r="C23" s="79">
        <v>9700</v>
      </c>
      <c r="D23" s="79">
        <v>545</v>
      </c>
      <c r="E23" s="78">
        <f>C23/D23</f>
        <v>17.798165137614678</v>
      </c>
      <c r="F23" s="79">
        <v>28</v>
      </c>
      <c r="G23" s="78">
        <f>LN(E23)/$F$21</f>
        <v>0.10282483463672251</v>
      </c>
      <c r="H23" s="78">
        <f>LOG10(G23)</f>
        <v>-0.98790198025220977</v>
      </c>
      <c r="I23" s="78"/>
      <c r="J23" s="78"/>
      <c r="K23" s="68"/>
      <c r="L23" s="68"/>
      <c r="M23" s="69"/>
      <c r="N23" s="70"/>
      <c r="O23" s="70"/>
      <c r="P23" s="71"/>
      <c r="Q23" s="70"/>
      <c r="R23" s="70"/>
      <c r="S23" s="5"/>
      <c r="T23" s="70"/>
      <c r="U23" s="70"/>
      <c r="V23" s="5"/>
      <c r="W23" s="70"/>
      <c r="X23" s="70"/>
      <c r="Y23" s="5"/>
      <c r="Z23" s="70"/>
      <c r="AA23" s="70"/>
      <c r="AB23" s="69"/>
      <c r="AC23" s="70"/>
      <c r="AD23" s="70"/>
      <c r="AE23" s="71"/>
      <c r="AF23" s="70"/>
      <c r="AG23" s="70"/>
      <c r="AH23" s="5"/>
      <c r="AI23" s="70"/>
      <c r="AJ23" s="70"/>
      <c r="AK23" s="5"/>
      <c r="AL23" s="70"/>
      <c r="AM23" s="70"/>
      <c r="AN23" s="5"/>
      <c r="AO23" s="70"/>
      <c r="AP23" s="70"/>
      <c r="AQ23" s="5"/>
      <c r="AR23" s="70"/>
      <c r="AS23" s="70"/>
    </row>
    <row r="24" spans="1:45" customFormat="1">
      <c r="A24" s="77" t="s">
        <v>48</v>
      </c>
      <c r="B24" s="78">
        <v>5</v>
      </c>
      <c r="C24" s="79">
        <v>4480</v>
      </c>
      <c r="D24" s="77">
        <v>794</v>
      </c>
      <c r="E24" s="78">
        <f>C24/D24</f>
        <v>5.6423173803526447</v>
      </c>
      <c r="F24" s="77">
        <v>28</v>
      </c>
      <c r="G24" s="78">
        <f>LN(E24)/$F$21</f>
        <v>6.1796245148639115E-2</v>
      </c>
      <c r="H24" s="78">
        <f>LOG10(G24)</f>
        <v>-1.2090379126258748</v>
      </c>
      <c r="I24" s="78"/>
      <c r="J24" s="78"/>
      <c r="K24" s="68"/>
      <c r="L24" s="68"/>
      <c r="M24" s="69"/>
      <c r="N24" s="70"/>
      <c r="O24" s="70"/>
      <c r="P24" s="71"/>
      <c r="Q24" s="70"/>
      <c r="R24" s="70"/>
      <c r="S24" s="5"/>
      <c r="T24" s="70"/>
      <c r="U24" s="70"/>
      <c r="V24" s="5"/>
      <c r="W24" s="70"/>
      <c r="X24" s="70"/>
      <c r="Y24" s="5"/>
      <c r="Z24" s="70"/>
      <c r="AA24" s="70"/>
      <c r="AB24" s="69"/>
      <c r="AC24" s="70"/>
      <c r="AD24" s="70"/>
      <c r="AE24" s="71"/>
      <c r="AF24" s="70"/>
      <c r="AG24" s="70"/>
      <c r="AH24" s="5"/>
      <c r="AI24" s="70"/>
      <c r="AJ24" s="70"/>
      <c r="AK24" s="5"/>
      <c r="AL24" s="70"/>
      <c r="AM24" s="70"/>
      <c r="AN24" s="5"/>
      <c r="AO24" s="70"/>
      <c r="AP24" s="70"/>
      <c r="AQ24" s="5"/>
      <c r="AR24" s="70"/>
      <c r="AS24" s="70"/>
    </row>
    <row r="25" spans="1:45" customForma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8"/>
      <c r="L25" s="68"/>
      <c r="M25" s="69"/>
      <c r="N25" s="70"/>
      <c r="O25" s="70"/>
      <c r="P25" s="71"/>
      <c r="Q25" s="70"/>
      <c r="R25" s="70"/>
      <c r="S25" s="5"/>
      <c r="T25" s="70"/>
      <c r="U25" s="70"/>
      <c r="V25" s="5"/>
      <c r="W25" s="70"/>
      <c r="X25" s="70"/>
      <c r="Y25" s="5"/>
      <c r="Z25" s="70"/>
      <c r="AA25" s="70"/>
      <c r="AB25" s="69"/>
      <c r="AC25" s="70"/>
      <c r="AD25" s="70"/>
      <c r="AE25" s="71"/>
      <c r="AF25" s="70"/>
      <c r="AG25" s="70"/>
      <c r="AH25" s="5"/>
      <c r="AI25" s="70"/>
      <c r="AJ25" s="70"/>
      <c r="AK25" s="5"/>
      <c r="AL25" s="70"/>
      <c r="AM25" s="70"/>
      <c r="AN25" s="5"/>
      <c r="AO25" s="70"/>
      <c r="AP25" s="70"/>
      <c r="AQ25" s="5"/>
      <c r="AR25" s="70"/>
      <c r="AS25" s="70"/>
    </row>
    <row r="26" spans="1:45" customFormat="1" ht="30">
      <c r="A26" s="62" t="s">
        <v>153</v>
      </c>
      <c r="B26" s="62" t="s">
        <v>138</v>
      </c>
      <c r="C26" s="63" t="s">
        <v>148</v>
      </c>
      <c r="D26" s="62" t="s">
        <v>149</v>
      </c>
      <c r="E26" s="63" t="s">
        <v>141</v>
      </c>
      <c r="F26" s="63" t="s">
        <v>142</v>
      </c>
      <c r="G26" s="62" t="s">
        <v>143</v>
      </c>
      <c r="H26" s="62" t="s">
        <v>144</v>
      </c>
      <c r="I26" s="62" t="s">
        <v>145</v>
      </c>
      <c r="J26" s="62" t="s">
        <v>146</v>
      </c>
      <c r="K26" s="68"/>
      <c r="L26" s="68"/>
      <c r="M26" s="69"/>
      <c r="N26" s="70"/>
      <c r="O26" s="70"/>
      <c r="P26" s="71"/>
      <c r="Q26" s="70"/>
      <c r="R26" s="70"/>
      <c r="S26" s="5"/>
      <c r="T26" s="70"/>
      <c r="U26" s="70"/>
      <c r="V26" s="5"/>
      <c r="W26" s="70"/>
      <c r="X26" s="70"/>
      <c r="Y26" s="5"/>
      <c r="Z26" s="70"/>
      <c r="AA26" s="70"/>
      <c r="AB26" s="69"/>
      <c r="AC26" s="70"/>
      <c r="AD26" s="70"/>
      <c r="AE26" s="71"/>
      <c r="AF26" s="70"/>
      <c r="AG26" s="70"/>
      <c r="AH26" s="5"/>
      <c r="AI26" s="70"/>
      <c r="AJ26" s="70"/>
      <c r="AK26" s="5"/>
      <c r="AL26" s="70"/>
      <c r="AM26" s="70"/>
      <c r="AN26" s="5"/>
      <c r="AO26" s="70"/>
      <c r="AP26" s="70"/>
      <c r="AQ26" s="5"/>
      <c r="AR26" s="70"/>
      <c r="AS26" s="70"/>
    </row>
    <row r="27" spans="1:45" customFormat="1">
      <c r="A27" s="77" t="s">
        <v>50</v>
      </c>
      <c r="B27" s="78">
        <v>5.7</v>
      </c>
      <c r="C27" s="79">
        <v>5790</v>
      </c>
      <c r="D27" s="79">
        <v>3500</v>
      </c>
      <c r="E27" s="78">
        <f>C27/D27</f>
        <v>1.6542857142857144</v>
      </c>
      <c r="F27" s="79">
        <v>28</v>
      </c>
      <c r="G27" s="78">
        <f>LN(E27)/$F$27</f>
        <v>1.7977475824626284E-2</v>
      </c>
      <c r="H27" s="78">
        <f>LOG10(G27)</f>
        <v>-1.7452712865956981</v>
      </c>
      <c r="I27" s="78">
        <f>SLOPE(H27:H30,B27:B30)</f>
        <v>-0.67011542550293268</v>
      </c>
      <c r="J27" s="78">
        <f>INTERCEPT(H27:H30,B27:B30)</f>
        <v>2.0285458546513366</v>
      </c>
      <c r="K27" s="68"/>
      <c r="L27" s="68"/>
      <c r="M27" s="69"/>
      <c r="N27" s="70"/>
      <c r="O27" s="70"/>
      <c r="P27" s="71"/>
      <c r="Q27" s="70"/>
      <c r="R27" s="70"/>
      <c r="S27" s="5"/>
      <c r="T27" s="70"/>
      <c r="U27" s="70"/>
      <c r="V27" s="5"/>
      <c r="W27" s="70"/>
      <c r="X27" s="70"/>
      <c r="Y27" s="5"/>
      <c r="Z27" s="70"/>
      <c r="AA27" s="70"/>
      <c r="AB27" s="69"/>
      <c r="AC27" s="70"/>
      <c r="AD27" s="70"/>
      <c r="AE27" s="71"/>
      <c r="AF27" s="70"/>
      <c r="AG27" s="70"/>
      <c r="AH27" s="5"/>
      <c r="AI27" s="70"/>
      <c r="AJ27" s="70"/>
      <c r="AK27" s="5"/>
      <c r="AL27" s="70"/>
      <c r="AM27" s="70"/>
      <c r="AN27" s="5"/>
      <c r="AO27" s="70"/>
      <c r="AP27" s="70"/>
      <c r="AQ27" s="5"/>
      <c r="AR27" s="70"/>
      <c r="AS27" s="70"/>
    </row>
    <row r="28" spans="1:45" customFormat="1">
      <c r="A28" s="77" t="s">
        <v>52</v>
      </c>
      <c r="B28" s="78">
        <v>7.09</v>
      </c>
      <c r="C28" s="79">
        <v>7073.333333333333</v>
      </c>
      <c r="D28" s="79">
        <v>6730</v>
      </c>
      <c r="E28" s="78">
        <f>C28/D28</f>
        <v>1.0510153541357108</v>
      </c>
      <c r="F28" s="79">
        <v>28</v>
      </c>
      <c r="G28" s="78">
        <f>LN(E28)/$F$27</f>
        <v>1.7770250307532493E-3</v>
      </c>
      <c r="H28" s="78">
        <f>LOG10(G28)</f>
        <v>-2.7503064547825136</v>
      </c>
      <c r="I28" s="78"/>
      <c r="J28" s="78"/>
      <c r="K28" s="68"/>
      <c r="L28" s="68"/>
      <c r="M28" s="69"/>
      <c r="N28" s="70"/>
      <c r="O28" s="70"/>
      <c r="P28" s="71"/>
      <c r="Q28" s="70"/>
      <c r="R28" s="70"/>
      <c r="S28" s="5"/>
      <c r="T28" s="70"/>
      <c r="U28" s="70"/>
      <c r="V28" s="5"/>
      <c r="W28" s="70"/>
      <c r="X28" s="70"/>
      <c r="Y28" s="5"/>
      <c r="Z28" s="70"/>
      <c r="AA28" s="70"/>
      <c r="AB28" s="69"/>
      <c r="AC28" s="70"/>
      <c r="AD28" s="70"/>
      <c r="AE28" s="71"/>
      <c r="AF28" s="70"/>
      <c r="AG28" s="70"/>
      <c r="AH28" s="5"/>
      <c r="AI28" s="70"/>
      <c r="AJ28" s="70"/>
      <c r="AK28" s="5"/>
      <c r="AL28" s="70"/>
      <c r="AM28" s="70"/>
      <c r="AN28" s="5"/>
      <c r="AO28" s="70"/>
      <c r="AP28" s="70"/>
      <c r="AQ28" s="5"/>
      <c r="AR28" s="70"/>
      <c r="AS28" s="70"/>
    </row>
    <row r="29" spans="1:45" customFormat="1">
      <c r="A29" s="77" t="s">
        <v>43</v>
      </c>
      <c r="B29" s="78">
        <v>4.5</v>
      </c>
      <c r="C29" s="79">
        <v>9700</v>
      </c>
      <c r="D29" s="79">
        <v>749</v>
      </c>
      <c r="E29" s="78">
        <f>C29/D29</f>
        <v>12.950600801068092</v>
      </c>
      <c r="F29" s="79">
        <v>28</v>
      </c>
      <c r="G29" s="78">
        <f>LN(E29)/$F$27</f>
        <v>9.1469363606223389E-2</v>
      </c>
      <c r="H29" s="78">
        <f>LOG10(G29)</f>
        <v>-1.038724342487789</v>
      </c>
      <c r="I29" s="78"/>
      <c r="J29" s="78"/>
      <c r="K29" s="68"/>
      <c r="L29" s="68"/>
      <c r="M29" s="69"/>
      <c r="N29" s="70"/>
      <c r="O29" s="70"/>
      <c r="P29" s="71"/>
      <c r="Q29" s="70"/>
      <c r="R29" s="70"/>
      <c r="S29" s="5"/>
      <c r="T29" s="70"/>
      <c r="U29" s="70"/>
      <c r="V29" s="5"/>
      <c r="W29" s="70"/>
      <c r="X29" s="70"/>
      <c r="Y29" s="5"/>
      <c r="Z29" s="70"/>
      <c r="AA29" s="70"/>
      <c r="AB29" s="69"/>
      <c r="AC29" s="70"/>
      <c r="AD29" s="70"/>
      <c r="AE29" s="71"/>
      <c r="AF29" s="70"/>
      <c r="AG29" s="70"/>
      <c r="AH29" s="5"/>
      <c r="AI29" s="70"/>
      <c r="AJ29" s="70"/>
      <c r="AK29" s="5"/>
      <c r="AL29" s="70"/>
      <c r="AM29" s="70"/>
      <c r="AN29" s="5"/>
      <c r="AO29" s="70"/>
      <c r="AP29" s="70"/>
      <c r="AQ29" s="5"/>
      <c r="AR29" s="70"/>
      <c r="AS29" s="70"/>
    </row>
    <row r="30" spans="1:45" customFormat="1">
      <c r="A30" s="77" t="s">
        <v>48</v>
      </c>
      <c r="B30" s="78">
        <v>5</v>
      </c>
      <c r="C30" s="79">
        <v>4480</v>
      </c>
      <c r="D30" s="79">
        <v>1060</v>
      </c>
      <c r="E30" s="78">
        <f>C30/D30</f>
        <v>4.2264150943396226</v>
      </c>
      <c r="F30" s="79">
        <v>28</v>
      </c>
      <c r="G30" s="78">
        <f>LN(E30)/$F$27</f>
        <v>5.1476933510818501E-2</v>
      </c>
      <c r="H30" s="78">
        <f>LOG10(G30)</f>
        <v>-1.2883873319890207</v>
      </c>
      <c r="I30" s="78"/>
      <c r="J30" s="78"/>
      <c r="K30" s="68"/>
      <c r="L30" s="68"/>
      <c r="M30" s="69"/>
      <c r="N30" s="70"/>
      <c r="O30" s="70"/>
      <c r="P30" s="71"/>
      <c r="Q30" s="70"/>
      <c r="R30" s="70"/>
      <c r="S30" s="5"/>
      <c r="T30" s="70"/>
      <c r="U30" s="70"/>
      <c r="V30" s="5"/>
      <c r="W30" s="70"/>
      <c r="X30" s="70"/>
      <c r="Y30" s="5"/>
      <c r="Z30" s="70"/>
      <c r="AA30" s="70"/>
      <c r="AB30" s="69"/>
      <c r="AC30" s="70"/>
      <c r="AD30" s="70"/>
      <c r="AE30" s="71"/>
      <c r="AF30" s="70"/>
      <c r="AG30" s="70"/>
      <c r="AH30" s="5"/>
      <c r="AI30" s="70"/>
      <c r="AJ30" s="70"/>
      <c r="AK30" s="5"/>
      <c r="AL30" s="70"/>
      <c r="AM30" s="70"/>
      <c r="AN30" s="5"/>
      <c r="AO30" s="70"/>
      <c r="AP30" s="70"/>
      <c r="AQ30" s="5"/>
      <c r="AR30" s="70"/>
      <c r="AS30" s="70"/>
    </row>
    <row r="31" spans="1:45" customFormat="1">
      <c r="A31" s="66"/>
      <c r="B31" s="66"/>
      <c r="C31" s="66"/>
      <c r="D31" s="66"/>
      <c r="E31" s="66"/>
      <c r="F31" s="66"/>
      <c r="G31" s="66"/>
      <c r="H31" s="66"/>
      <c r="I31" s="72"/>
      <c r="J31" s="72"/>
      <c r="K31" s="68"/>
      <c r="L31" s="68"/>
      <c r="M31" s="69"/>
      <c r="N31" s="70"/>
      <c r="O31" s="70"/>
      <c r="P31" s="71"/>
      <c r="Q31" s="70"/>
      <c r="R31" s="70"/>
      <c r="S31" s="5"/>
      <c r="T31" s="70"/>
      <c r="U31" s="70"/>
      <c r="V31" s="5"/>
      <c r="W31" s="70"/>
      <c r="X31" s="70"/>
      <c r="Y31" s="5"/>
      <c r="Z31" s="70"/>
      <c r="AA31" s="70"/>
      <c r="AB31" s="69"/>
      <c r="AC31" s="70"/>
      <c r="AD31" s="70"/>
      <c r="AE31" s="71"/>
      <c r="AF31" s="70"/>
      <c r="AG31" s="70"/>
      <c r="AH31" s="5"/>
      <c r="AI31" s="70"/>
      <c r="AJ31" s="70"/>
      <c r="AK31" s="5"/>
      <c r="AL31" s="70"/>
      <c r="AM31" s="70"/>
      <c r="AN31" s="5"/>
      <c r="AO31" s="70"/>
      <c r="AP31" s="70"/>
      <c r="AQ31" s="5"/>
      <c r="AR31" s="70"/>
      <c r="AS31" s="70"/>
    </row>
    <row r="32" spans="1:45" customFormat="1" ht="30">
      <c r="A32" s="62" t="s">
        <v>154</v>
      </c>
      <c r="B32" s="62" t="s">
        <v>138</v>
      </c>
      <c r="C32" s="63" t="s">
        <v>148</v>
      </c>
      <c r="D32" s="62" t="s">
        <v>149</v>
      </c>
      <c r="E32" s="63" t="s">
        <v>141</v>
      </c>
      <c r="F32" s="63" t="s">
        <v>142</v>
      </c>
      <c r="G32" s="62" t="s">
        <v>143</v>
      </c>
      <c r="H32" s="62" t="s">
        <v>144</v>
      </c>
      <c r="I32" s="62" t="s">
        <v>145</v>
      </c>
      <c r="J32" s="62" t="s">
        <v>146</v>
      </c>
      <c r="K32" s="68"/>
      <c r="L32" s="68"/>
      <c r="M32" s="69"/>
      <c r="N32" s="70"/>
      <c r="O32" s="70"/>
      <c r="P32" s="71"/>
      <c r="Q32" s="70"/>
      <c r="R32" s="70"/>
      <c r="S32" s="5"/>
      <c r="T32" s="70"/>
      <c r="U32" s="70"/>
      <c r="V32" s="5"/>
      <c r="W32" s="70"/>
      <c r="X32" s="70"/>
      <c r="Y32" s="5"/>
      <c r="Z32" s="70"/>
      <c r="AA32" s="70"/>
      <c r="AB32" s="69"/>
      <c r="AC32" s="70"/>
      <c r="AD32" s="70"/>
      <c r="AE32" s="71"/>
      <c r="AF32" s="70"/>
      <c r="AG32" s="70"/>
      <c r="AH32" s="5"/>
      <c r="AI32" s="70"/>
      <c r="AJ32" s="70"/>
      <c r="AK32" s="5"/>
      <c r="AL32" s="70"/>
      <c r="AM32" s="70"/>
      <c r="AN32" s="5"/>
      <c r="AO32" s="70"/>
      <c r="AP32" s="70"/>
      <c r="AQ32" s="5"/>
      <c r="AR32" s="70"/>
      <c r="AS32" s="70"/>
    </row>
    <row r="33" spans="1:45" customFormat="1">
      <c r="A33" s="77" t="s">
        <v>50</v>
      </c>
      <c r="B33" s="78">
        <v>5.7</v>
      </c>
      <c r="C33" s="79">
        <v>5790</v>
      </c>
      <c r="D33" s="79">
        <v>2240</v>
      </c>
      <c r="E33" s="78">
        <f>C33/D33</f>
        <v>2.5848214285714284</v>
      </c>
      <c r="F33" s="79">
        <v>28</v>
      </c>
      <c r="G33" s="78">
        <f>LN(E33)/$F$33</f>
        <v>3.3916300918498406E-2</v>
      </c>
      <c r="H33" s="78">
        <f>LOG10(G33)</f>
        <v>-1.4695915201619931</v>
      </c>
      <c r="I33" s="78">
        <f>SLOPE(H33:H36,B33:B36)</f>
        <v>-0.68783051478643675</v>
      </c>
      <c r="J33" s="78">
        <f>INTERCEPT(H33:H36,B33:B36)</f>
        <v>2.2517976448477359</v>
      </c>
      <c r="K33" s="68"/>
      <c r="L33" s="68"/>
      <c r="M33" s="69"/>
      <c r="N33" s="70"/>
      <c r="O33" s="70"/>
      <c r="P33" s="71"/>
      <c r="Q33" s="70"/>
      <c r="R33" s="70"/>
      <c r="S33" s="5"/>
      <c r="T33" s="70"/>
      <c r="U33" s="70"/>
      <c r="V33" s="5"/>
      <c r="W33" s="70"/>
      <c r="X33" s="70"/>
      <c r="Y33" s="5"/>
      <c r="Z33" s="70"/>
      <c r="AA33" s="70"/>
      <c r="AB33" s="69"/>
      <c r="AC33" s="70"/>
      <c r="AD33" s="70"/>
      <c r="AE33" s="71"/>
      <c r="AF33" s="70"/>
      <c r="AG33" s="70"/>
      <c r="AH33" s="5"/>
      <c r="AI33" s="70"/>
      <c r="AJ33" s="70"/>
      <c r="AK33" s="5"/>
      <c r="AL33" s="70"/>
      <c r="AM33" s="70"/>
      <c r="AN33" s="5"/>
      <c r="AO33" s="70"/>
      <c r="AP33" s="70"/>
      <c r="AQ33" s="5"/>
      <c r="AR33" s="70"/>
      <c r="AS33" s="70"/>
    </row>
    <row r="34" spans="1:45" customFormat="1">
      <c r="A34" s="77" t="s">
        <v>52</v>
      </c>
      <c r="B34" s="78">
        <v>7.09</v>
      </c>
      <c r="C34" s="79">
        <v>7073.333333333333</v>
      </c>
      <c r="D34" s="79">
        <v>6710</v>
      </c>
      <c r="E34" s="78">
        <f>C34/D34</f>
        <v>1.0541480377545951</v>
      </c>
      <c r="F34" s="79">
        <v>28</v>
      </c>
      <c r="G34" s="78">
        <f t="shared" ref="G34:G36" si="22">LN(E34)/$F$33</f>
        <v>1.8833176262191757E-3</v>
      </c>
      <c r="H34" s="78">
        <f>LOG10(G34)</f>
        <v>-2.7250764289576317</v>
      </c>
      <c r="I34" s="78"/>
      <c r="J34" s="78"/>
      <c r="K34" s="68"/>
      <c r="L34" s="68"/>
      <c r="M34" s="69"/>
      <c r="N34" s="70"/>
      <c r="O34" s="70"/>
      <c r="P34" s="71"/>
      <c r="Q34" s="70"/>
      <c r="R34" s="70"/>
      <c r="S34" s="5"/>
      <c r="T34" s="70"/>
      <c r="U34" s="70"/>
      <c r="V34" s="5"/>
      <c r="W34" s="70"/>
      <c r="X34" s="70"/>
      <c r="Y34" s="5"/>
      <c r="Z34" s="70"/>
      <c r="AA34" s="70"/>
      <c r="AB34" s="69"/>
      <c r="AC34" s="70"/>
      <c r="AD34" s="70"/>
      <c r="AE34" s="71"/>
      <c r="AF34" s="70"/>
      <c r="AG34" s="70"/>
      <c r="AH34" s="5"/>
      <c r="AI34" s="70"/>
      <c r="AJ34" s="70"/>
      <c r="AK34" s="5"/>
      <c r="AL34" s="70"/>
      <c r="AM34" s="70"/>
      <c r="AN34" s="5"/>
      <c r="AO34" s="70"/>
      <c r="AP34" s="70"/>
      <c r="AQ34" s="5"/>
      <c r="AR34" s="70"/>
      <c r="AS34" s="70"/>
    </row>
    <row r="35" spans="1:45" customFormat="1">
      <c r="A35" s="77" t="s">
        <v>43</v>
      </c>
      <c r="B35" s="78">
        <v>4.5</v>
      </c>
      <c r="C35" s="79">
        <v>9700</v>
      </c>
      <c r="D35" s="79">
        <v>528</v>
      </c>
      <c r="E35" s="78">
        <f>C35/D35</f>
        <v>18.371212121212121</v>
      </c>
      <c r="F35" s="79">
        <v>28</v>
      </c>
      <c r="G35" s="78">
        <f t="shared" si="22"/>
        <v>0.10395660288518617</v>
      </c>
      <c r="H35" s="78">
        <f>LOG10(G35)</f>
        <v>-0.98314792090172565</v>
      </c>
      <c r="I35" s="78"/>
      <c r="J35" s="78"/>
      <c r="K35" s="68"/>
      <c r="L35" s="68"/>
      <c r="M35" s="69"/>
      <c r="N35" s="70"/>
      <c r="O35" s="70"/>
      <c r="P35" s="71"/>
      <c r="Q35" s="70"/>
      <c r="R35" s="70"/>
      <c r="S35" s="5"/>
      <c r="T35" s="70"/>
      <c r="U35" s="70"/>
      <c r="V35" s="5"/>
      <c r="W35" s="70"/>
      <c r="X35" s="70"/>
      <c r="Y35" s="5"/>
      <c r="Z35" s="70"/>
      <c r="AA35" s="70"/>
      <c r="AB35" s="69"/>
      <c r="AC35" s="70"/>
      <c r="AD35" s="70"/>
      <c r="AE35" s="71"/>
      <c r="AF35" s="70"/>
      <c r="AG35" s="70"/>
      <c r="AH35" s="5"/>
      <c r="AI35" s="70"/>
      <c r="AJ35" s="70"/>
      <c r="AK35" s="5"/>
      <c r="AL35" s="70"/>
      <c r="AM35" s="70"/>
      <c r="AN35" s="5"/>
      <c r="AO35" s="70"/>
      <c r="AP35" s="70"/>
      <c r="AQ35" s="5"/>
      <c r="AR35" s="70"/>
      <c r="AS35" s="70"/>
    </row>
    <row r="36" spans="1:45" customFormat="1">
      <c r="A36" s="77" t="s">
        <v>48</v>
      </c>
      <c r="B36" s="78">
        <v>5</v>
      </c>
      <c r="C36" s="79">
        <v>4480</v>
      </c>
      <c r="D36" s="79">
        <v>608</v>
      </c>
      <c r="E36" s="78">
        <f>C36/D36</f>
        <v>7.3684210526315788</v>
      </c>
      <c r="F36" s="79">
        <v>28</v>
      </c>
      <c r="G36" s="78">
        <f t="shared" si="22"/>
        <v>7.1328694408673704E-2</v>
      </c>
      <c r="H36" s="78">
        <f>LOG10(G36)</f>
        <v>-1.14673572517738</v>
      </c>
      <c r="I36" s="78"/>
      <c r="J36" s="78"/>
      <c r="K36" s="68"/>
      <c r="L36" s="68"/>
      <c r="M36" s="69"/>
      <c r="N36" s="70"/>
      <c r="O36" s="70"/>
      <c r="P36" s="71"/>
      <c r="Q36" s="70"/>
      <c r="R36" s="70"/>
      <c r="S36" s="5"/>
      <c r="T36" s="70"/>
      <c r="U36" s="70"/>
      <c r="V36" s="5"/>
      <c r="W36" s="70"/>
      <c r="X36" s="70"/>
      <c r="Y36" s="5"/>
      <c r="Z36" s="70"/>
      <c r="AA36" s="70"/>
      <c r="AB36" s="69"/>
      <c r="AC36" s="70"/>
      <c r="AD36" s="70"/>
      <c r="AE36" s="71"/>
      <c r="AF36" s="70"/>
      <c r="AG36" s="70"/>
      <c r="AH36" s="5"/>
      <c r="AI36" s="70"/>
      <c r="AJ36" s="70"/>
      <c r="AK36" s="5"/>
      <c r="AL36" s="70"/>
      <c r="AM36" s="70"/>
      <c r="AN36" s="5"/>
      <c r="AO36" s="70"/>
      <c r="AP36" s="70"/>
      <c r="AQ36" s="5"/>
      <c r="AR36" s="70"/>
      <c r="AS36" s="70"/>
    </row>
    <row r="37" spans="1:45" customFormat="1">
      <c r="A37" s="66"/>
      <c r="B37" s="66"/>
      <c r="C37" s="66"/>
      <c r="D37" s="66"/>
      <c r="E37" s="66"/>
      <c r="F37" s="66"/>
      <c r="G37" s="66"/>
      <c r="H37" s="66"/>
      <c r="I37" s="68"/>
      <c r="J37" s="68"/>
      <c r="K37" s="68"/>
      <c r="L37" s="68"/>
      <c r="M37" s="69"/>
      <c r="N37" s="70"/>
      <c r="O37" s="70"/>
      <c r="P37" s="71"/>
      <c r="Q37" s="70"/>
      <c r="R37" s="70"/>
      <c r="S37" s="5"/>
      <c r="T37" s="70"/>
      <c r="U37" s="70"/>
      <c r="V37" s="5"/>
      <c r="W37" s="70"/>
      <c r="X37" s="70"/>
      <c r="Y37" s="5"/>
      <c r="Z37" s="70"/>
      <c r="AA37" s="70"/>
      <c r="AB37" s="69"/>
      <c r="AC37" s="70"/>
      <c r="AD37" s="70"/>
      <c r="AE37" s="71"/>
      <c r="AF37" s="70"/>
      <c r="AG37" s="70"/>
      <c r="AH37" s="5"/>
      <c r="AI37" s="70"/>
      <c r="AJ37" s="70"/>
      <c r="AK37" s="5"/>
      <c r="AL37" s="70"/>
      <c r="AM37" s="70"/>
      <c r="AN37" s="5"/>
      <c r="AO37" s="70"/>
      <c r="AP37" s="70"/>
      <c r="AQ37" s="5"/>
      <c r="AR37" s="70"/>
      <c r="AS37" s="70"/>
    </row>
    <row r="38" spans="1:45" customFormat="1" ht="30">
      <c r="A38" s="62" t="s">
        <v>155</v>
      </c>
      <c r="B38" s="62" t="s">
        <v>138</v>
      </c>
      <c r="C38" s="63" t="s">
        <v>148</v>
      </c>
      <c r="D38" s="62" t="s">
        <v>149</v>
      </c>
      <c r="E38" s="63" t="s">
        <v>141</v>
      </c>
      <c r="F38" s="63" t="s">
        <v>142</v>
      </c>
      <c r="G38" s="62" t="s">
        <v>143</v>
      </c>
      <c r="H38" s="62" t="s">
        <v>144</v>
      </c>
      <c r="I38" s="62" t="s">
        <v>145</v>
      </c>
      <c r="J38" s="62" t="s">
        <v>146</v>
      </c>
      <c r="K38" s="68"/>
      <c r="L38" s="68"/>
      <c r="M38" s="69"/>
      <c r="N38" s="70"/>
      <c r="O38" s="70"/>
      <c r="P38" s="71"/>
      <c r="Q38" s="70"/>
      <c r="R38" s="70"/>
      <c r="S38" s="5"/>
      <c r="T38" s="70"/>
      <c r="U38" s="70"/>
      <c r="V38" s="5"/>
      <c r="W38" s="70"/>
      <c r="X38" s="70"/>
      <c r="Y38" s="5"/>
      <c r="Z38" s="70"/>
      <c r="AA38" s="70"/>
      <c r="AB38" s="69"/>
      <c r="AC38" s="70"/>
      <c r="AD38" s="70"/>
      <c r="AE38" s="71"/>
      <c r="AF38" s="70"/>
      <c r="AG38" s="70"/>
      <c r="AH38" s="5"/>
      <c r="AI38" s="70"/>
      <c r="AJ38" s="70"/>
      <c r="AK38" s="5"/>
      <c r="AL38" s="70"/>
      <c r="AM38" s="70"/>
      <c r="AN38" s="5"/>
      <c r="AO38" s="70"/>
      <c r="AP38" s="70"/>
      <c r="AQ38" s="5"/>
      <c r="AR38" s="70"/>
      <c r="AS38" s="70"/>
    </row>
    <row r="39" spans="1:45" customFormat="1">
      <c r="A39" s="83" t="s">
        <v>50</v>
      </c>
      <c r="B39" s="84">
        <v>5.7</v>
      </c>
      <c r="C39" s="85">
        <v>5790</v>
      </c>
      <c r="D39" s="85">
        <v>1880</v>
      </c>
      <c r="E39" s="84">
        <f>C39/D39</f>
        <v>3.0797872340425534</v>
      </c>
      <c r="F39" s="85">
        <v>28</v>
      </c>
      <c r="G39" s="84">
        <f>LN(E39)/$F$39</f>
        <v>4.017358981225165E-2</v>
      </c>
      <c r="H39" s="84">
        <f>LOG10(G39)</f>
        <v>-1.3960593590576214</v>
      </c>
      <c r="I39" s="84">
        <f>SLOPE(H39:H41,B39:B41)</f>
        <v>-0.58299113006169001</v>
      </c>
      <c r="J39" s="84">
        <f>INTERCEPT(H39:H41,B39:B41)</f>
        <v>1.956550470241726</v>
      </c>
      <c r="K39" s="68"/>
      <c r="L39" s="68"/>
      <c r="M39" s="69"/>
      <c r="N39" s="70"/>
      <c r="O39" s="70"/>
      <c r="P39" s="71"/>
      <c r="Q39" s="70"/>
      <c r="R39" s="70"/>
      <c r="S39" s="5"/>
      <c r="T39" s="70"/>
      <c r="U39" s="70"/>
      <c r="V39" s="5"/>
      <c r="W39" s="70"/>
      <c r="X39" s="70"/>
      <c r="Y39" s="5"/>
      <c r="Z39" s="70"/>
      <c r="AA39" s="70"/>
      <c r="AB39" s="69"/>
      <c r="AC39" s="70"/>
      <c r="AD39" s="70"/>
      <c r="AE39" s="71"/>
      <c r="AF39" s="70"/>
      <c r="AG39" s="70"/>
      <c r="AH39" s="5"/>
      <c r="AI39" s="70"/>
      <c r="AJ39" s="70"/>
      <c r="AK39" s="5"/>
      <c r="AL39" s="70"/>
      <c r="AM39" s="70"/>
      <c r="AN39" s="5"/>
      <c r="AO39" s="70"/>
      <c r="AP39" s="70"/>
      <c r="AQ39" s="5"/>
      <c r="AR39" s="70"/>
      <c r="AS39" s="70"/>
    </row>
    <row r="40" spans="1:45" customFormat="1">
      <c r="A40" s="83" t="s">
        <v>43</v>
      </c>
      <c r="B40" s="84">
        <v>4.5</v>
      </c>
      <c r="C40" s="85">
        <v>9700</v>
      </c>
      <c r="D40" s="85">
        <v>40.4</v>
      </c>
      <c r="E40" s="84">
        <f>C40/D40</f>
        <v>240.0990099009901</v>
      </c>
      <c r="F40" s="85">
        <v>28</v>
      </c>
      <c r="G40" s="84">
        <f t="shared" ref="G40:G41" si="23">LN(E40)/$F$39</f>
        <v>0.19575183498301321</v>
      </c>
      <c r="H40" s="84">
        <f>LOG10(G40)</f>
        <v>-0.70829415816267893</v>
      </c>
      <c r="I40" s="84"/>
      <c r="J40" s="84"/>
      <c r="K40" s="68"/>
      <c r="L40" s="68"/>
      <c r="M40" s="69"/>
      <c r="N40" s="70"/>
      <c r="O40" s="70"/>
      <c r="P40" s="71"/>
      <c r="Q40" s="70"/>
      <c r="R40" s="70"/>
      <c r="S40" s="5"/>
      <c r="T40" s="70"/>
      <c r="U40" s="70"/>
      <c r="V40" s="5"/>
      <c r="W40" s="70"/>
      <c r="X40" s="70"/>
      <c r="Y40" s="5"/>
      <c r="Z40" s="70"/>
      <c r="AA40" s="70"/>
      <c r="AB40" s="69"/>
      <c r="AC40" s="70"/>
      <c r="AD40" s="70"/>
      <c r="AE40" s="71"/>
      <c r="AF40" s="70"/>
      <c r="AG40" s="70"/>
      <c r="AH40" s="5"/>
      <c r="AI40" s="70"/>
      <c r="AJ40" s="70"/>
      <c r="AK40" s="5"/>
      <c r="AL40" s="70"/>
      <c r="AM40" s="70"/>
      <c r="AN40" s="5"/>
      <c r="AO40" s="70"/>
      <c r="AP40" s="70"/>
      <c r="AQ40" s="5"/>
      <c r="AR40" s="70"/>
      <c r="AS40" s="70"/>
    </row>
    <row r="41" spans="1:45" customFormat="1">
      <c r="A41" s="83" t="s">
        <v>48</v>
      </c>
      <c r="B41" s="84">
        <v>5</v>
      </c>
      <c r="C41" s="85">
        <v>4480</v>
      </c>
      <c r="D41" s="85">
        <v>119</v>
      </c>
      <c r="E41" s="84">
        <f>C41/D41</f>
        <v>37.647058823529413</v>
      </c>
      <c r="F41" s="85">
        <v>28</v>
      </c>
      <c r="G41" s="84">
        <f t="shared" si="23"/>
        <v>0.12958052972491077</v>
      </c>
      <c r="H41" s="84">
        <f>LOG10(G41)</f>
        <v>-0.88746024899220899</v>
      </c>
      <c r="I41" s="84"/>
      <c r="J41" s="84"/>
      <c r="K41" s="68"/>
      <c r="L41" s="68"/>
      <c r="M41" s="69"/>
      <c r="N41" s="70"/>
      <c r="O41" s="70"/>
      <c r="P41" s="71"/>
      <c r="Q41" s="70"/>
      <c r="R41" s="70"/>
      <c r="S41" s="5"/>
      <c r="T41" s="70"/>
      <c r="U41" s="70"/>
      <c r="V41" s="5"/>
      <c r="W41" s="70"/>
      <c r="X41" s="70"/>
      <c r="Y41" s="5"/>
      <c r="Z41" s="70"/>
      <c r="AA41" s="70"/>
      <c r="AB41" s="69"/>
      <c r="AC41" s="70"/>
      <c r="AD41" s="70"/>
      <c r="AE41" s="71"/>
      <c r="AF41" s="70"/>
      <c r="AG41" s="70"/>
      <c r="AH41" s="5"/>
      <c r="AI41" s="70"/>
      <c r="AJ41" s="70"/>
      <c r="AK41" s="5"/>
      <c r="AL41" s="70"/>
      <c r="AM41" s="70"/>
      <c r="AN41" s="5"/>
      <c r="AO41" s="70"/>
      <c r="AP41" s="70"/>
      <c r="AQ41" s="5"/>
      <c r="AR41" s="70"/>
      <c r="AS41" s="70"/>
    </row>
    <row r="42" spans="1:45" customForma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8"/>
      <c r="L42" s="68"/>
      <c r="M42" s="69"/>
      <c r="N42" s="70"/>
      <c r="O42" s="70"/>
      <c r="P42" s="71"/>
      <c r="Q42" s="70"/>
      <c r="R42" s="70"/>
      <c r="S42" s="5"/>
      <c r="T42" s="70"/>
      <c r="U42" s="70"/>
      <c r="V42" s="5"/>
      <c r="W42" s="70"/>
      <c r="X42" s="70"/>
      <c r="Y42" s="5"/>
      <c r="Z42" s="70"/>
      <c r="AA42" s="70"/>
      <c r="AB42" s="69"/>
      <c r="AC42" s="70"/>
      <c r="AD42" s="70"/>
      <c r="AE42" s="71"/>
      <c r="AF42" s="70"/>
      <c r="AG42" s="70"/>
      <c r="AH42" s="5"/>
      <c r="AI42" s="70"/>
      <c r="AJ42" s="70"/>
      <c r="AK42" s="5"/>
      <c r="AL42" s="70"/>
      <c r="AM42" s="70"/>
      <c r="AN42" s="5"/>
      <c r="AO42" s="70"/>
      <c r="AP42" s="70"/>
      <c r="AQ42" s="5"/>
      <c r="AR42" s="70"/>
      <c r="AS42" s="70"/>
    </row>
    <row r="43" spans="1:45" customFormat="1" ht="30">
      <c r="A43" s="62" t="s">
        <v>75</v>
      </c>
      <c r="B43" s="62" t="s">
        <v>138</v>
      </c>
      <c r="C43" s="63" t="s">
        <v>148</v>
      </c>
      <c r="D43" s="62" t="s">
        <v>149</v>
      </c>
      <c r="E43" s="63" t="s">
        <v>141</v>
      </c>
      <c r="F43" s="63" t="s">
        <v>142</v>
      </c>
      <c r="G43" s="62" t="s">
        <v>143</v>
      </c>
      <c r="H43" s="62" t="s">
        <v>144</v>
      </c>
      <c r="I43" s="62" t="s">
        <v>145</v>
      </c>
      <c r="J43" s="62" t="s">
        <v>146</v>
      </c>
      <c r="K43" s="68"/>
      <c r="L43" s="68"/>
      <c r="M43" s="69"/>
      <c r="N43" s="70"/>
      <c r="O43" s="70"/>
      <c r="P43" s="71"/>
      <c r="Q43" s="70"/>
      <c r="R43" s="70"/>
      <c r="S43" s="5"/>
      <c r="T43" s="70"/>
      <c r="U43" s="70"/>
      <c r="V43" s="5"/>
      <c r="W43" s="70"/>
      <c r="X43" s="70"/>
      <c r="Y43" s="5"/>
      <c r="Z43" s="70"/>
      <c r="AA43" s="70"/>
      <c r="AB43" s="69"/>
      <c r="AC43" s="70"/>
      <c r="AD43" s="70"/>
      <c r="AE43" s="71"/>
      <c r="AF43" s="70"/>
      <c r="AG43" s="70"/>
      <c r="AH43" s="5"/>
      <c r="AI43" s="70"/>
      <c r="AJ43" s="70"/>
      <c r="AK43" s="5"/>
      <c r="AL43" s="70"/>
      <c r="AM43" s="70"/>
      <c r="AN43" s="5"/>
      <c r="AO43" s="70"/>
      <c r="AP43" s="70"/>
      <c r="AQ43" s="5"/>
      <c r="AR43" s="70"/>
      <c r="AS43" s="70"/>
    </row>
    <row r="44" spans="1:45" customFormat="1">
      <c r="A44" s="83" t="s">
        <v>50</v>
      </c>
      <c r="B44" s="84">
        <v>5.7</v>
      </c>
      <c r="C44" s="85">
        <v>5790</v>
      </c>
      <c r="D44" s="85">
        <v>2230</v>
      </c>
      <c r="E44" s="84">
        <f>C44/D44</f>
        <v>2.5964125560538118</v>
      </c>
      <c r="F44" s="85">
        <v>28</v>
      </c>
      <c r="G44" s="84">
        <f>LN(E44)/$F$44</f>
        <v>3.4076096646888446E-2</v>
      </c>
      <c r="H44" s="84">
        <f>LOG10(G44)</f>
        <v>-1.4675501586766058</v>
      </c>
      <c r="I44" s="84">
        <f>SLOPE(H44:H46,B44:B46)</f>
        <v>-0.38511967217129822</v>
      </c>
      <c r="J44" s="84">
        <f>INTERCEPT(H44:H46,B44:B46)</f>
        <v>0.75428346378617839</v>
      </c>
      <c r="K44" s="68"/>
      <c r="L44" s="68"/>
      <c r="M44" s="69"/>
      <c r="N44" s="70"/>
      <c r="O44" s="70"/>
      <c r="P44" s="71"/>
      <c r="Q44" s="70"/>
      <c r="R44" s="70"/>
      <c r="S44" s="5"/>
      <c r="T44" s="70"/>
      <c r="U44" s="70"/>
      <c r="V44" s="5"/>
      <c r="W44" s="70"/>
      <c r="X44" s="70"/>
      <c r="Y44" s="5"/>
      <c r="Z44" s="70"/>
      <c r="AA44" s="70"/>
      <c r="AB44" s="69"/>
      <c r="AC44" s="70"/>
      <c r="AD44" s="70"/>
      <c r="AE44" s="71"/>
      <c r="AF44" s="70"/>
      <c r="AG44" s="70"/>
      <c r="AH44" s="5"/>
      <c r="AI44" s="70"/>
      <c r="AJ44" s="70"/>
      <c r="AK44" s="5"/>
      <c r="AL44" s="70"/>
      <c r="AM44" s="70"/>
      <c r="AN44" s="5"/>
      <c r="AO44" s="70"/>
      <c r="AP44" s="70"/>
      <c r="AQ44" s="5"/>
      <c r="AR44" s="70"/>
      <c r="AS44" s="70"/>
    </row>
    <row r="45" spans="1:45" customFormat="1">
      <c r="A45" s="83" t="s">
        <v>43</v>
      </c>
      <c r="B45" s="84">
        <v>4.5</v>
      </c>
      <c r="C45" s="85">
        <v>9700</v>
      </c>
      <c r="D45" s="85">
        <v>653</v>
      </c>
      <c r="E45" s="84">
        <f>C45/D45</f>
        <v>14.854517611026033</v>
      </c>
      <c r="F45" s="85">
        <v>28</v>
      </c>
      <c r="G45" s="84">
        <f t="shared" ref="G45:G46" si="24">LN(E45)/$F$44</f>
        <v>9.6368001257680108E-2</v>
      </c>
      <c r="H45" s="84">
        <f>LOG10(G45)</f>
        <v>-1.0160671485056016</v>
      </c>
      <c r="I45" s="84"/>
      <c r="J45" s="84"/>
      <c r="K45" s="68"/>
      <c r="L45" s="68"/>
      <c r="M45" s="69"/>
      <c r="N45" s="70"/>
      <c r="O45" s="70"/>
      <c r="P45" s="71"/>
      <c r="Q45" s="70"/>
      <c r="R45" s="70"/>
      <c r="S45" s="5"/>
      <c r="T45" s="70"/>
      <c r="U45" s="70"/>
      <c r="V45" s="5"/>
      <c r="W45" s="70"/>
      <c r="X45" s="70"/>
      <c r="Y45" s="5"/>
      <c r="Z45" s="70"/>
      <c r="AA45" s="70"/>
      <c r="AB45" s="69"/>
      <c r="AC45" s="70"/>
      <c r="AD45" s="70"/>
      <c r="AE45" s="71"/>
      <c r="AF45" s="70"/>
      <c r="AG45" s="70"/>
      <c r="AH45" s="5"/>
      <c r="AI45" s="70"/>
      <c r="AJ45" s="70"/>
      <c r="AK45" s="5"/>
      <c r="AL45" s="70"/>
      <c r="AM45" s="70"/>
      <c r="AN45" s="5"/>
      <c r="AO45" s="70"/>
      <c r="AP45" s="70"/>
      <c r="AQ45" s="5"/>
      <c r="AR45" s="70"/>
      <c r="AS45" s="70"/>
    </row>
    <row r="46" spans="1:45" customFormat="1">
      <c r="A46" s="83" t="s">
        <v>48</v>
      </c>
      <c r="B46" s="84">
        <v>5</v>
      </c>
      <c r="C46" s="85">
        <v>4480</v>
      </c>
      <c r="D46" s="85">
        <v>503</v>
      </c>
      <c r="E46" s="84">
        <f>C46/D46</f>
        <v>8.9065606361829026</v>
      </c>
      <c r="F46" s="85">
        <v>28</v>
      </c>
      <c r="G46" s="84">
        <f t="shared" si="24"/>
        <v>7.8099576975331847E-2</v>
      </c>
      <c r="H46" s="84">
        <f>LOG10(G46)</f>
        <v>-1.1073513184629895</v>
      </c>
      <c r="I46" s="84"/>
      <c r="J46" s="84"/>
      <c r="K46" s="68"/>
      <c r="L46" s="68"/>
      <c r="M46" s="69"/>
      <c r="N46" s="70"/>
      <c r="O46" s="70"/>
      <c r="P46" s="71"/>
      <c r="Q46" s="70"/>
      <c r="R46" s="70"/>
      <c r="S46" s="5"/>
      <c r="T46" s="70"/>
      <c r="U46" s="70"/>
      <c r="V46" s="5"/>
      <c r="W46" s="70"/>
      <c r="X46" s="70"/>
      <c r="Y46" s="5"/>
      <c r="Z46" s="70"/>
      <c r="AA46" s="70"/>
      <c r="AB46" s="69"/>
      <c r="AC46" s="70"/>
      <c r="AD46" s="70"/>
      <c r="AE46" s="71"/>
      <c r="AF46" s="70"/>
      <c r="AG46" s="70"/>
      <c r="AH46" s="5"/>
      <c r="AI46" s="70"/>
      <c r="AJ46" s="70"/>
      <c r="AK46" s="5"/>
      <c r="AL46" s="70"/>
      <c r="AM46" s="70"/>
      <c r="AN46" s="5"/>
      <c r="AO46" s="70"/>
      <c r="AP46" s="70"/>
      <c r="AQ46" s="5"/>
      <c r="AR46" s="70"/>
      <c r="AS46" s="70"/>
    </row>
    <row r="47" spans="1:45" customForma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8"/>
      <c r="L47" s="68"/>
      <c r="M47" s="69"/>
      <c r="N47" s="70"/>
      <c r="O47" s="70"/>
      <c r="P47" s="71"/>
      <c r="Q47" s="70"/>
      <c r="R47" s="70"/>
      <c r="S47" s="5"/>
      <c r="T47" s="70"/>
      <c r="U47" s="70"/>
      <c r="V47" s="5"/>
      <c r="W47" s="70"/>
      <c r="X47" s="70"/>
      <c r="Y47" s="5"/>
      <c r="Z47" s="70"/>
      <c r="AA47" s="70"/>
      <c r="AB47" s="69"/>
      <c r="AC47" s="70"/>
      <c r="AD47" s="70"/>
      <c r="AE47" s="71"/>
      <c r="AF47" s="70"/>
      <c r="AG47" s="70"/>
      <c r="AH47" s="5"/>
      <c r="AI47" s="70"/>
      <c r="AJ47" s="70"/>
      <c r="AK47" s="5"/>
      <c r="AL47" s="70"/>
      <c r="AM47" s="70"/>
      <c r="AN47" s="5"/>
      <c r="AO47" s="70"/>
      <c r="AP47" s="70"/>
      <c r="AQ47" s="5"/>
      <c r="AR47" s="70"/>
      <c r="AS47" s="70"/>
    </row>
    <row r="48" spans="1:45" customFormat="1" ht="30">
      <c r="A48" s="62" t="s">
        <v>76</v>
      </c>
      <c r="B48" s="62" t="s">
        <v>138</v>
      </c>
      <c r="C48" s="63" t="s">
        <v>148</v>
      </c>
      <c r="D48" s="62" t="s">
        <v>149</v>
      </c>
      <c r="E48" s="63" t="s">
        <v>141</v>
      </c>
      <c r="F48" s="63" t="s">
        <v>142</v>
      </c>
      <c r="G48" s="62" t="s">
        <v>143</v>
      </c>
      <c r="H48" s="62" t="s">
        <v>144</v>
      </c>
      <c r="I48" s="62" t="s">
        <v>145</v>
      </c>
      <c r="J48" s="62" t="s">
        <v>146</v>
      </c>
      <c r="K48" s="68"/>
      <c r="L48" s="68"/>
      <c r="M48" s="69"/>
      <c r="N48" s="70"/>
      <c r="O48" s="70"/>
      <c r="P48" s="71"/>
      <c r="Q48" s="70"/>
      <c r="R48" s="70"/>
      <c r="S48" s="5"/>
      <c r="T48" s="70"/>
      <c r="U48" s="70"/>
      <c r="V48" s="5"/>
      <c r="W48" s="70"/>
      <c r="X48" s="70"/>
      <c r="Y48" s="5"/>
      <c r="Z48" s="70"/>
      <c r="AA48" s="70"/>
      <c r="AB48" s="69"/>
      <c r="AC48" s="70"/>
      <c r="AD48" s="70"/>
      <c r="AE48" s="71"/>
      <c r="AF48" s="70"/>
      <c r="AG48" s="70"/>
      <c r="AH48" s="5"/>
      <c r="AI48" s="70"/>
      <c r="AJ48" s="70"/>
      <c r="AK48" s="5"/>
      <c r="AL48" s="70"/>
      <c r="AM48" s="70"/>
      <c r="AN48" s="5"/>
      <c r="AO48" s="70"/>
      <c r="AP48" s="70"/>
      <c r="AQ48" s="5"/>
      <c r="AR48" s="70"/>
      <c r="AS48" s="70"/>
    </row>
    <row r="49" spans="1:45" customFormat="1">
      <c r="A49" s="77" t="s">
        <v>50</v>
      </c>
      <c r="B49" s="78">
        <v>5.7</v>
      </c>
      <c r="C49" s="79">
        <v>5790</v>
      </c>
      <c r="D49" s="79">
        <v>1680</v>
      </c>
      <c r="E49" s="78">
        <f>C49/D49</f>
        <v>3.4464285714285716</v>
      </c>
      <c r="F49" s="79">
        <v>28</v>
      </c>
      <c r="G49" s="78">
        <f>LN(E49)/$F$49</f>
        <v>4.4190660648919154E-2</v>
      </c>
      <c r="H49" s="78">
        <f>LOG10(G49)</f>
        <v>-1.3546695057009934</v>
      </c>
      <c r="I49" s="78">
        <f>SLOPE(H49:H52,B49:B52)</f>
        <v>-0.45223308618172514</v>
      </c>
      <c r="J49" s="78">
        <f>INTERCEPT(H49:H52,B49:B52)</f>
        <v>1.2156701316719944</v>
      </c>
      <c r="K49" s="68"/>
      <c r="L49" s="68"/>
      <c r="M49" s="69"/>
      <c r="N49" s="70"/>
      <c r="O49" s="70"/>
      <c r="P49" s="71"/>
      <c r="Q49" s="70"/>
      <c r="R49" s="70"/>
      <c r="S49" s="5"/>
      <c r="T49" s="70"/>
      <c r="U49" s="70"/>
      <c r="V49" s="5"/>
      <c r="W49" s="70"/>
      <c r="X49" s="70"/>
      <c r="Y49" s="5"/>
      <c r="Z49" s="70"/>
      <c r="AA49" s="70"/>
      <c r="AB49" s="69"/>
      <c r="AC49" s="70"/>
      <c r="AD49" s="70"/>
      <c r="AE49" s="71"/>
      <c r="AF49" s="70"/>
      <c r="AG49" s="70"/>
      <c r="AH49" s="5"/>
      <c r="AI49" s="70"/>
      <c r="AJ49" s="70"/>
      <c r="AK49" s="5"/>
      <c r="AL49" s="70"/>
      <c r="AM49" s="70"/>
      <c r="AN49" s="5"/>
      <c r="AO49" s="70"/>
      <c r="AP49" s="70"/>
      <c r="AQ49" s="5"/>
      <c r="AR49" s="70"/>
      <c r="AS49" s="70"/>
    </row>
    <row r="50" spans="1:45" customFormat="1">
      <c r="A50" s="77" t="s">
        <v>52</v>
      </c>
      <c r="B50" s="78">
        <v>7.09</v>
      </c>
      <c r="C50" s="79">
        <v>7073.333333333333</v>
      </c>
      <c r="D50" s="79">
        <v>5350</v>
      </c>
      <c r="E50" s="78">
        <f>C50/D50</f>
        <v>1.3221183800623053</v>
      </c>
      <c r="F50" s="79">
        <v>28</v>
      </c>
      <c r="G50" s="78">
        <f t="shared" ref="G50:G52" si="25">LN(E50)/$F$49</f>
        <v>9.972688700350436E-3</v>
      </c>
      <c r="H50" s="78">
        <f>LOG10(G50)</f>
        <v>-2.0011877373449627</v>
      </c>
      <c r="I50" s="78"/>
      <c r="J50" s="78"/>
      <c r="K50" s="68"/>
      <c r="L50" s="68"/>
      <c r="M50" s="69"/>
      <c r="N50" s="70"/>
      <c r="O50" s="70"/>
      <c r="P50" s="71"/>
      <c r="Q50" s="70"/>
      <c r="R50" s="70"/>
      <c r="S50" s="5"/>
      <c r="T50" s="70"/>
      <c r="U50" s="70"/>
      <c r="V50" s="5"/>
      <c r="W50" s="70"/>
      <c r="X50" s="70"/>
      <c r="Y50" s="5"/>
      <c r="Z50" s="70"/>
      <c r="AA50" s="70"/>
      <c r="AB50" s="69"/>
      <c r="AC50" s="70"/>
      <c r="AD50" s="70"/>
      <c r="AE50" s="71"/>
      <c r="AF50" s="70"/>
      <c r="AG50" s="70"/>
      <c r="AH50" s="5"/>
      <c r="AI50" s="70"/>
      <c r="AJ50" s="70"/>
      <c r="AK50" s="5"/>
      <c r="AL50" s="70"/>
      <c r="AM50" s="70"/>
      <c r="AN50" s="5"/>
      <c r="AO50" s="70"/>
      <c r="AP50" s="70"/>
      <c r="AQ50" s="5"/>
      <c r="AR50" s="70"/>
      <c r="AS50" s="70"/>
    </row>
    <row r="51" spans="1:45" customFormat="1">
      <c r="A51" s="77" t="s">
        <v>43</v>
      </c>
      <c r="B51" s="78">
        <v>4.5</v>
      </c>
      <c r="C51" s="79">
        <v>9700</v>
      </c>
      <c r="D51" s="79">
        <v>191</v>
      </c>
      <c r="E51" s="78">
        <f>C51/D51</f>
        <v>50.785340314136128</v>
      </c>
      <c r="F51" s="79">
        <v>28</v>
      </c>
      <c r="G51" s="78">
        <f t="shared" si="25"/>
        <v>0.14027170487303015</v>
      </c>
      <c r="H51" s="78">
        <f>LOG10(G51)</f>
        <v>-0.85302992452982351</v>
      </c>
      <c r="I51" s="78"/>
      <c r="J51" s="78"/>
      <c r="K51" s="68"/>
      <c r="L51" s="68"/>
      <c r="M51" s="69"/>
      <c r="N51" s="70"/>
      <c r="O51" s="70"/>
      <c r="P51" s="71"/>
      <c r="Q51" s="70"/>
      <c r="R51" s="70"/>
      <c r="S51" s="5"/>
      <c r="T51" s="70"/>
      <c r="U51" s="70"/>
      <c r="V51" s="5"/>
      <c r="W51" s="70"/>
      <c r="X51" s="70"/>
      <c r="Y51" s="5"/>
      <c r="Z51" s="70"/>
      <c r="AA51" s="70"/>
      <c r="AB51" s="69"/>
      <c r="AC51" s="70"/>
      <c r="AD51" s="70"/>
      <c r="AE51" s="71"/>
      <c r="AF51" s="70"/>
      <c r="AG51" s="70"/>
      <c r="AH51" s="5"/>
      <c r="AI51" s="70"/>
      <c r="AJ51" s="70"/>
      <c r="AK51" s="5"/>
      <c r="AL51" s="70"/>
      <c r="AM51" s="70"/>
      <c r="AN51" s="5"/>
      <c r="AO51" s="70"/>
      <c r="AP51" s="70"/>
      <c r="AQ51" s="5"/>
      <c r="AR51" s="70"/>
      <c r="AS51" s="70"/>
    </row>
    <row r="52" spans="1:45" customFormat="1">
      <c r="A52" s="77" t="s">
        <v>48</v>
      </c>
      <c r="B52" s="78">
        <v>5</v>
      </c>
      <c r="C52" s="79">
        <v>4480</v>
      </c>
      <c r="D52" s="79">
        <v>288</v>
      </c>
      <c r="E52" s="78">
        <f>C52/D52</f>
        <v>15.555555555555555</v>
      </c>
      <c r="F52" s="79">
        <v>28</v>
      </c>
      <c r="G52" s="78">
        <f t="shared" si="25"/>
        <v>9.8014923045467314E-2</v>
      </c>
      <c r="H52" s="78">
        <f>LOG10(G52)</f>
        <v>-1.0087077967268958</v>
      </c>
      <c r="I52" s="78"/>
      <c r="J52" s="78"/>
      <c r="K52" s="68"/>
      <c r="L52" s="68"/>
      <c r="M52" s="69"/>
      <c r="N52" s="70"/>
      <c r="O52" s="70"/>
      <c r="P52" s="71"/>
      <c r="Q52" s="70"/>
      <c r="R52" s="70"/>
      <c r="S52" s="5"/>
      <c r="T52" s="70"/>
      <c r="U52" s="70"/>
      <c r="V52" s="5"/>
      <c r="W52" s="70"/>
      <c r="X52" s="70"/>
      <c r="Y52" s="5"/>
      <c r="Z52" s="70"/>
      <c r="AA52" s="70"/>
      <c r="AB52" s="69"/>
      <c r="AC52" s="70"/>
      <c r="AD52" s="70"/>
      <c r="AE52" s="71"/>
      <c r="AF52" s="70"/>
      <c r="AG52" s="70"/>
      <c r="AH52" s="5"/>
      <c r="AI52" s="70"/>
      <c r="AJ52" s="70"/>
      <c r="AK52" s="5"/>
      <c r="AL52" s="70"/>
      <c r="AM52" s="70"/>
      <c r="AN52" s="5"/>
      <c r="AO52" s="70"/>
      <c r="AP52" s="70"/>
      <c r="AQ52" s="5"/>
      <c r="AR52" s="70"/>
      <c r="AS52" s="70"/>
    </row>
    <row r="53" spans="1:45" customForma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8"/>
      <c r="L53" s="68"/>
      <c r="M53" s="69"/>
      <c r="N53" s="70"/>
      <c r="O53" s="70"/>
      <c r="P53" s="71"/>
      <c r="Q53" s="70"/>
      <c r="R53" s="70"/>
      <c r="S53" s="5"/>
      <c r="T53" s="70"/>
      <c r="U53" s="70"/>
      <c r="V53" s="5"/>
      <c r="W53" s="70"/>
      <c r="X53" s="70"/>
      <c r="Y53" s="5"/>
      <c r="Z53" s="70"/>
      <c r="AA53" s="70"/>
      <c r="AB53" s="69"/>
      <c r="AC53" s="70"/>
      <c r="AD53" s="70"/>
      <c r="AE53" s="71"/>
      <c r="AF53" s="70"/>
      <c r="AG53" s="70"/>
      <c r="AH53" s="5"/>
      <c r="AI53" s="70"/>
      <c r="AJ53" s="70"/>
      <c r="AK53" s="5"/>
      <c r="AL53" s="70"/>
      <c r="AM53" s="70"/>
      <c r="AN53" s="5"/>
      <c r="AO53" s="70"/>
      <c r="AP53" s="70"/>
      <c r="AQ53" s="5"/>
      <c r="AR53" s="70"/>
      <c r="AS53" s="70"/>
    </row>
    <row r="54" spans="1:45" customFormat="1" ht="30">
      <c r="A54" s="62" t="s">
        <v>77</v>
      </c>
      <c r="B54" s="62" t="s">
        <v>138</v>
      </c>
      <c r="C54" s="63" t="s">
        <v>148</v>
      </c>
      <c r="D54" s="62" t="s">
        <v>149</v>
      </c>
      <c r="E54" s="63" t="s">
        <v>141</v>
      </c>
      <c r="F54" s="63" t="s">
        <v>142</v>
      </c>
      <c r="G54" s="62" t="s">
        <v>143</v>
      </c>
      <c r="H54" s="62" t="s">
        <v>144</v>
      </c>
      <c r="I54" s="62" t="s">
        <v>145</v>
      </c>
      <c r="J54" s="62" t="s">
        <v>146</v>
      </c>
      <c r="K54" s="68"/>
      <c r="L54" s="68"/>
      <c r="M54" s="69"/>
      <c r="N54" s="70"/>
      <c r="O54" s="70"/>
      <c r="P54" s="71"/>
      <c r="Q54" s="70"/>
      <c r="R54" s="70"/>
      <c r="S54" s="5"/>
      <c r="T54" s="70"/>
      <c r="U54" s="70"/>
      <c r="V54" s="5"/>
      <c r="W54" s="70"/>
      <c r="X54" s="70"/>
      <c r="Y54" s="5"/>
      <c r="Z54" s="70"/>
      <c r="AA54" s="70"/>
      <c r="AB54" s="69"/>
      <c r="AC54" s="70"/>
      <c r="AD54" s="70"/>
      <c r="AE54" s="71"/>
      <c r="AF54" s="70"/>
      <c r="AG54" s="70"/>
      <c r="AH54" s="5"/>
      <c r="AI54" s="70"/>
      <c r="AJ54" s="70"/>
      <c r="AK54" s="5"/>
      <c r="AL54" s="70"/>
      <c r="AM54" s="70"/>
      <c r="AN54" s="5"/>
      <c r="AO54" s="70"/>
      <c r="AP54" s="70"/>
      <c r="AQ54" s="5"/>
      <c r="AR54" s="70"/>
      <c r="AS54" s="70"/>
    </row>
    <row r="55" spans="1:45" customFormat="1">
      <c r="A55" s="77" t="s">
        <v>50</v>
      </c>
      <c r="B55" s="78">
        <v>5.7</v>
      </c>
      <c r="C55" s="79">
        <v>5790</v>
      </c>
      <c r="D55" s="79">
        <v>1430</v>
      </c>
      <c r="E55" s="78">
        <f>C55/D55</f>
        <v>4.0489510489510492</v>
      </c>
      <c r="F55" s="79">
        <v>28</v>
      </c>
      <c r="G55" s="78">
        <f>LN(E55)/$F$55</f>
        <v>4.9944923118324568E-2</v>
      </c>
      <c r="H55" s="78">
        <f>LOG10(G55)</f>
        <v>-1.3015086510567131</v>
      </c>
      <c r="I55" s="78">
        <f>SLOPE(H55:H58,B55:B58)</f>
        <v>-0.44954256100818307</v>
      </c>
      <c r="J55" s="78">
        <f>INTERCEPT(H55:H58,B55:B58)</f>
        <v>1.2306069038682974</v>
      </c>
      <c r="K55" s="68"/>
      <c r="L55" s="68"/>
      <c r="M55" s="69"/>
      <c r="N55" s="70"/>
      <c r="O55" s="70"/>
      <c r="P55" s="71"/>
      <c r="Q55" s="70"/>
      <c r="R55" s="70"/>
      <c r="S55" s="5"/>
      <c r="T55" s="70"/>
      <c r="U55" s="70"/>
      <c r="V55" s="5"/>
      <c r="W55" s="70"/>
      <c r="X55" s="70"/>
      <c r="Y55" s="5"/>
      <c r="Z55" s="70"/>
      <c r="AA55" s="70"/>
      <c r="AB55" s="69"/>
      <c r="AC55" s="70"/>
      <c r="AD55" s="70"/>
      <c r="AE55" s="71"/>
      <c r="AF55" s="70"/>
      <c r="AG55" s="70"/>
      <c r="AH55" s="5"/>
      <c r="AI55" s="70"/>
      <c r="AJ55" s="70"/>
      <c r="AK55" s="5"/>
      <c r="AL55" s="70"/>
      <c r="AM55" s="70"/>
      <c r="AN55" s="5"/>
      <c r="AO55" s="70"/>
      <c r="AP55" s="70"/>
      <c r="AQ55" s="5"/>
      <c r="AR55" s="70"/>
      <c r="AS55" s="70"/>
    </row>
    <row r="56" spans="1:45" customFormat="1">
      <c r="A56" s="77" t="s">
        <v>52</v>
      </c>
      <c r="B56" s="78">
        <v>7.09</v>
      </c>
      <c r="C56" s="79">
        <v>7073.333333333333</v>
      </c>
      <c r="D56" s="79">
        <v>5280</v>
      </c>
      <c r="E56" s="78">
        <f>C56/D56</f>
        <v>1.3396464646464645</v>
      </c>
      <c r="F56" s="79">
        <v>28</v>
      </c>
      <c r="G56" s="78">
        <f t="shared" ref="G56:G58" si="26">LN(E56)/$F$55</f>
        <v>1.0443062385698473E-2</v>
      </c>
      <c r="H56" s="78">
        <f>LOG10(G56)</f>
        <v>-1.9811721275611485</v>
      </c>
      <c r="I56" s="78"/>
      <c r="J56" s="78"/>
      <c r="K56" s="68"/>
      <c r="L56" s="68"/>
      <c r="M56" s="69"/>
      <c r="N56" s="70"/>
      <c r="O56" s="70"/>
      <c r="P56" s="71"/>
      <c r="Q56" s="70"/>
      <c r="R56" s="70"/>
      <c r="S56" s="5"/>
      <c r="T56" s="70"/>
      <c r="U56" s="70"/>
      <c r="V56" s="5"/>
      <c r="W56" s="70"/>
      <c r="X56" s="70"/>
      <c r="Y56" s="5"/>
      <c r="Z56" s="70"/>
      <c r="AA56" s="70"/>
      <c r="AB56" s="69"/>
      <c r="AC56" s="70"/>
      <c r="AD56" s="70"/>
      <c r="AE56" s="71"/>
      <c r="AF56" s="70"/>
      <c r="AG56" s="70"/>
      <c r="AH56" s="5"/>
      <c r="AI56" s="70"/>
      <c r="AJ56" s="70"/>
      <c r="AK56" s="5"/>
      <c r="AL56" s="70"/>
      <c r="AM56" s="70"/>
      <c r="AN56" s="5"/>
      <c r="AO56" s="70"/>
      <c r="AP56" s="70"/>
      <c r="AQ56" s="5"/>
      <c r="AR56" s="70"/>
      <c r="AS56" s="70"/>
    </row>
    <row r="57" spans="1:45" customFormat="1">
      <c r="A57" s="77" t="s">
        <v>43</v>
      </c>
      <c r="B57" s="78">
        <v>4.5</v>
      </c>
      <c r="C57" s="79">
        <v>9700</v>
      </c>
      <c r="D57" s="79">
        <v>190</v>
      </c>
      <c r="E57" s="78">
        <f>C57/D57</f>
        <v>51.05263157894737</v>
      </c>
      <c r="F57" s="79">
        <v>28</v>
      </c>
      <c r="G57" s="78">
        <f t="shared" si="26"/>
        <v>0.14045918186896386</v>
      </c>
      <c r="H57" s="78">
        <f>LOG10(G57)</f>
        <v>-0.8524498655426086</v>
      </c>
      <c r="I57" s="78"/>
      <c r="J57" s="78"/>
      <c r="K57" s="68"/>
      <c r="L57" s="68"/>
      <c r="M57" s="69"/>
      <c r="N57" s="70"/>
      <c r="O57" s="70"/>
      <c r="P57" s="71"/>
      <c r="Q57" s="70"/>
      <c r="R57" s="70"/>
      <c r="S57" s="5"/>
      <c r="T57" s="70"/>
      <c r="U57" s="70"/>
      <c r="V57" s="5"/>
      <c r="W57" s="70"/>
      <c r="X57" s="70"/>
      <c r="Y57" s="5"/>
      <c r="Z57" s="70"/>
      <c r="AA57" s="70"/>
      <c r="AB57" s="69"/>
      <c r="AC57" s="70"/>
      <c r="AD57" s="70"/>
      <c r="AE57" s="71"/>
      <c r="AF57" s="70"/>
      <c r="AG57" s="70"/>
      <c r="AH57" s="5"/>
      <c r="AI57" s="70"/>
      <c r="AJ57" s="70"/>
      <c r="AK57" s="5"/>
      <c r="AL57" s="70"/>
      <c r="AM57" s="70"/>
      <c r="AN57" s="5"/>
      <c r="AO57" s="70"/>
      <c r="AP57" s="70"/>
      <c r="AQ57" s="5"/>
      <c r="AR57" s="70"/>
      <c r="AS57" s="70"/>
    </row>
    <row r="58" spans="1:45" customFormat="1">
      <c r="A58" s="77" t="s">
        <v>48</v>
      </c>
      <c r="B58" s="78">
        <v>5</v>
      </c>
      <c r="C58" s="79">
        <v>4480</v>
      </c>
      <c r="D58" s="79">
        <v>212</v>
      </c>
      <c r="E58" s="78">
        <f>C58/D58</f>
        <v>21.132075471698112</v>
      </c>
      <c r="F58" s="79">
        <v>28</v>
      </c>
      <c r="G58" s="78">
        <f t="shared" si="26"/>
        <v>0.10895685895489352</v>
      </c>
      <c r="H58" s="78">
        <f>LOG10(G58)</f>
        <v>-0.96274542523874129</v>
      </c>
      <c r="I58" s="78"/>
      <c r="J58" s="78"/>
      <c r="K58" s="68"/>
      <c r="L58" s="68"/>
      <c r="M58" s="69"/>
      <c r="N58" s="70"/>
      <c r="O58" s="70"/>
      <c r="P58" s="71"/>
      <c r="Q58" s="70"/>
      <c r="R58" s="70"/>
      <c r="S58" s="5"/>
      <c r="T58" s="70"/>
      <c r="U58" s="70"/>
      <c r="V58" s="5"/>
      <c r="W58" s="70"/>
      <c r="X58" s="70"/>
      <c r="Y58" s="5"/>
      <c r="Z58" s="70"/>
      <c r="AA58" s="70"/>
      <c r="AB58" s="69"/>
      <c r="AC58" s="70"/>
      <c r="AD58" s="70"/>
      <c r="AE58" s="71"/>
      <c r="AF58" s="70"/>
      <c r="AG58" s="70"/>
      <c r="AH58" s="5"/>
      <c r="AI58" s="70"/>
      <c r="AJ58" s="70"/>
      <c r="AK58" s="5"/>
      <c r="AL58" s="70"/>
      <c r="AM58" s="70"/>
      <c r="AN58" s="5"/>
      <c r="AO58" s="70"/>
      <c r="AP58" s="70"/>
      <c r="AQ58" s="5"/>
      <c r="AR58" s="70"/>
      <c r="AS58" s="70"/>
    </row>
    <row r="59" spans="1:45" customForma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8"/>
      <c r="L59" s="68"/>
      <c r="M59" s="69"/>
      <c r="N59" s="70"/>
      <c r="O59" s="70"/>
      <c r="P59" s="71"/>
      <c r="Q59" s="70"/>
      <c r="R59" s="70"/>
      <c r="S59" s="5"/>
      <c r="T59" s="70"/>
      <c r="U59" s="70"/>
      <c r="V59" s="5"/>
      <c r="W59" s="70"/>
      <c r="X59" s="70"/>
      <c r="Y59" s="5"/>
      <c r="Z59" s="70"/>
      <c r="AA59" s="70"/>
      <c r="AB59" s="69"/>
      <c r="AC59" s="70"/>
      <c r="AD59" s="70"/>
      <c r="AE59" s="71"/>
      <c r="AF59" s="70"/>
      <c r="AG59" s="70"/>
      <c r="AH59" s="5"/>
      <c r="AI59" s="70"/>
      <c r="AJ59" s="70"/>
      <c r="AK59" s="5"/>
      <c r="AL59" s="70"/>
      <c r="AM59" s="70"/>
      <c r="AN59" s="5"/>
      <c r="AO59" s="70"/>
      <c r="AP59" s="70"/>
      <c r="AQ59" s="5"/>
      <c r="AR59" s="70"/>
      <c r="AS59" s="70"/>
    </row>
    <row r="60" spans="1:45" customFormat="1" ht="30">
      <c r="A60" s="62" t="s">
        <v>78</v>
      </c>
      <c r="B60" s="62" t="s">
        <v>138</v>
      </c>
      <c r="C60" s="63" t="s">
        <v>148</v>
      </c>
      <c r="D60" s="62" t="s">
        <v>149</v>
      </c>
      <c r="E60" s="63" t="s">
        <v>141</v>
      </c>
      <c r="F60" s="63" t="s">
        <v>142</v>
      </c>
      <c r="G60" s="62" t="s">
        <v>143</v>
      </c>
      <c r="H60" s="62" t="s">
        <v>144</v>
      </c>
      <c r="I60" s="62" t="s">
        <v>145</v>
      </c>
      <c r="J60" s="62" t="s">
        <v>146</v>
      </c>
      <c r="K60" s="68"/>
      <c r="L60" s="68"/>
      <c r="M60" s="69"/>
      <c r="N60" s="70"/>
      <c r="O60" s="70"/>
      <c r="P60" s="71"/>
      <c r="Q60" s="70"/>
      <c r="R60" s="70"/>
      <c r="S60" s="5"/>
      <c r="T60" s="70"/>
      <c r="U60" s="70"/>
      <c r="V60" s="5"/>
      <c r="W60" s="70"/>
      <c r="X60" s="70"/>
      <c r="Y60" s="5"/>
      <c r="Z60" s="70"/>
      <c r="AA60" s="70"/>
      <c r="AB60" s="69"/>
      <c r="AC60" s="70"/>
      <c r="AD60" s="70"/>
      <c r="AE60" s="71"/>
      <c r="AF60" s="70"/>
      <c r="AG60" s="70"/>
      <c r="AH60" s="5"/>
      <c r="AI60" s="70"/>
      <c r="AJ60" s="70"/>
      <c r="AK60" s="5"/>
      <c r="AL60" s="70"/>
      <c r="AM60" s="70"/>
      <c r="AN60" s="5"/>
      <c r="AO60" s="70"/>
      <c r="AP60" s="70"/>
      <c r="AQ60" s="5"/>
      <c r="AR60" s="70"/>
      <c r="AS60" s="70"/>
    </row>
    <row r="61" spans="1:45" customFormat="1">
      <c r="A61" s="77" t="s">
        <v>50</v>
      </c>
      <c r="B61" s="78">
        <v>5.7</v>
      </c>
      <c r="C61" s="79">
        <v>5790</v>
      </c>
      <c r="D61" s="79">
        <v>1310</v>
      </c>
      <c r="E61" s="78">
        <f>C61/D61</f>
        <v>4.4198473282442752</v>
      </c>
      <c r="F61" s="79">
        <v>28</v>
      </c>
      <c r="G61" s="78">
        <f>LN(E61)/$F$61</f>
        <v>5.3075184084708703E-2</v>
      </c>
      <c r="H61" s="78">
        <f>LOG10(G61)</f>
        <v>-1.2751084908626786</v>
      </c>
      <c r="I61" s="78">
        <f>SLOPE(H61:H64,B61:B64)</f>
        <v>-0.4611895747102201</v>
      </c>
      <c r="J61" s="78">
        <f>INTERCEPT(H61:H64,B61:B64)</f>
        <v>1.2901987429904853</v>
      </c>
      <c r="K61" s="68"/>
      <c r="L61" s="68"/>
      <c r="M61" s="69"/>
      <c r="N61" s="70"/>
      <c r="O61" s="70"/>
      <c r="P61" s="71"/>
      <c r="Q61" s="70"/>
      <c r="R61" s="70"/>
      <c r="S61" s="5"/>
      <c r="T61" s="70"/>
      <c r="U61" s="70"/>
      <c r="V61" s="5"/>
      <c r="W61" s="70"/>
      <c r="X61" s="70"/>
      <c r="Y61" s="5"/>
      <c r="Z61" s="70"/>
      <c r="AA61" s="70"/>
      <c r="AB61" s="69"/>
      <c r="AC61" s="70"/>
      <c r="AD61" s="70"/>
      <c r="AE61" s="71"/>
      <c r="AF61" s="70"/>
      <c r="AG61" s="70"/>
      <c r="AH61" s="5"/>
      <c r="AI61" s="70"/>
      <c r="AJ61" s="70"/>
      <c r="AK61" s="5"/>
      <c r="AL61" s="70"/>
      <c r="AM61" s="70"/>
      <c r="AN61" s="5"/>
      <c r="AO61" s="70"/>
      <c r="AP61" s="70"/>
      <c r="AQ61" s="5"/>
      <c r="AR61" s="70"/>
      <c r="AS61" s="70"/>
    </row>
    <row r="62" spans="1:45" customFormat="1">
      <c r="A62" s="77" t="s">
        <v>52</v>
      </c>
      <c r="B62" s="78">
        <v>7.09</v>
      </c>
      <c r="C62" s="79">
        <v>7073.333333333333</v>
      </c>
      <c r="D62" s="79">
        <v>5410</v>
      </c>
      <c r="E62" s="78">
        <f>C62/D62</f>
        <v>1.3074553296364757</v>
      </c>
      <c r="F62" s="79">
        <v>28</v>
      </c>
      <c r="G62" s="78">
        <f t="shared" ref="G62:G64" si="27">LN(E62)/$F$61</f>
        <v>9.5743839878334736E-3</v>
      </c>
      <c r="H62" s="78">
        <f>LOG10(G62)</f>
        <v>-2.018889158799646</v>
      </c>
      <c r="I62" s="78"/>
      <c r="J62" s="78"/>
      <c r="K62" s="68"/>
      <c r="L62" s="68"/>
      <c r="M62" s="69"/>
      <c r="N62" s="70"/>
      <c r="O62" s="70"/>
      <c r="P62" s="71"/>
      <c r="Q62" s="70"/>
      <c r="R62" s="70"/>
      <c r="S62" s="5"/>
      <c r="T62" s="70"/>
      <c r="U62" s="70"/>
      <c r="V62" s="5"/>
      <c r="W62" s="70"/>
      <c r="X62" s="70"/>
      <c r="Y62" s="5"/>
      <c r="Z62" s="70"/>
      <c r="AA62" s="70"/>
      <c r="AB62" s="69"/>
      <c r="AC62" s="70"/>
      <c r="AD62" s="70"/>
      <c r="AE62" s="71"/>
      <c r="AF62" s="70"/>
      <c r="AG62" s="70"/>
      <c r="AH62" s="5"/>
      <c r="AI62" s="70"/>
      <c r="AJ62" s="70"/>
      <c r="AK62" s="5"/>
      <c r="AL62" s="70"/>
      <c r="AM62" s="70"/>
      <c r="AN62" s="5"/>
      <c r="AO62" s="70"/>
      <c r="AP62" s="70"/>
      <c r="AQ62" s="5"/>
      <c r="AR62" s="70"/>
      <c r="AS62" s="70"/>
    </row>
    <row r="63" spans="1:45" customFormat="1">
      <c r="A63" s="77" t="s">
        <v>43</v>
      </c>
      <c r="B63" s="78">
        <v>4.5</v>
      </c>
      <c r="C63" s="79">
        <v>9700</v>
      </c>
      <c r="D63" s="79">
        <v>204</v>
      </c>
      <c r="E63" s="78">
        <f>C63/D63</f>
        <v>47.549019607843135</v>
      </c>
      <c r="F63" s="79">
        <v>28</v>
      </c>
      <c r="G63" s="78">
        <f t="shared" si="27"/>
        <v>0.13792004180883063</v>
      </c>
      <c r="H63" s="78">
        <f>LOG10(G63)</f>
        <v>-0.86037261986810309</v>
      </c>
      <c r="I63" s="78"/>
      <c r="J63" s="78"/>
      <c r="K63" s="68"/>
      <c r="L63" s="68"/>
      <c r="M63" s="69"/>
      <c r="N63" s="70"/>
      <c r="O63" s="70"/>
      <c r="P63" s="71"/>
      <c r="Q63" s="70"/>
      <c r="R63" s="70"/>
      <c r="S63" s="5"/>
      <c r="T63" s="70"/>
      <c r="U63" s="70"/>
      <c r="V63" s="5"/>
      <c r="W63" s="70"/>
      <c r="X63" s="70"/>
      <c r="Y63" s="5"/>
      <c r="Z63" s="70"/>
      <c r="AA63" s="70"/>
      <c r="AB63" s="69"/>
      <c r="AC63" s="70"/>
      <c r="AD63" s="70"/>
      <c r="AE63" s="71"/>
      <c r="AF63" s="70"/>
      <c r="AG63" s="70"/>
      <c r="AH63" s="5"/>
      <c r="AI63" s="70"/>
      <c r="AJ63" s="70"/>
      <c r="AK63" s="5"/>
      <c r="AL63" s="70"/>
      <c r="AM63" s="70"/>
      <c r="AN63" s="5"/>
      <c r="AO63" s="70"/>
      <c r="AP63" s="70"/>
      <c r="AQ63" s="5"/>
      <c r="AR63" s="70"/>
      <c r="AS63" s="70"/>
    </row>
    <row r="64" spans="1:45" customFormat="1">
      <c r="A64" s="77" t="s">
        <v>48</v>
      </c>
      <c r="B64" s="78">
        <v>5</v>
      </c>
      <c r="C64" s="79">
        <v>4480</v>
      </c>
      <c r="D64" s="79">
        <v>215</v>
      </c>
      <c r="E64" s="78">
        <f>C64/D64</f>
        <v>20.837209302325583</v>
      </c>
      <c r="F64" s="79">
        <v>28</v>
      </c>
      <c r="G64" s="78">
        <f t="shared" si="27"/>
        <v>0.10845501061719172</v>
      </c>
      <c r="H64" s="78">
        <f>LOG10(G64)</f>
        <v>-0.96475037879843673</v>
      </c>
      <c r="I64" s="78"/>
      <c r="J64" s="78"/>
      <c r="K64" s="68"/>
      <c r="L64" s="68"/>
      <c r="M64" s="69"/>
      <c r="N64" s="70"/>
      <c r="O64" s="70"/>
      <c r="P64" s="71"/>
      <c r="Q64" s="70"/>
      <c r="R64" s="70"/>
      <c r="S64" s="5"/>
      <c r="T64" s="70"/>
      <c r="U64" s="70"/>
      <c r="V64" s="5"/>
      <c r="W64" s="70"/>
      <c r="X64" s="70"/>
      <c r="Y64" s="5"/>
      <c r="Z64" s="70"/>
      <c r="AA64" s="70"/>
      <c r="AB64" s="69"/>
      <c r="AC64" s="70"/>
      <c r="AD64" s="70"/>
      <c r="AE64" s="71"/>
      <c r="AF64" s="70"/>
      <c r="AG64" s="70"/>
      <c r="AH64" s="5"/>
      <c r="AI64" s="70"/>
      <c r="AJ64" s="70"/>
      <c r="AK64" s="5"/>
      <c r="AL64" s="70"/>
      <c r="AM64" s="70"/>
      <c r="AN64" s="5"/>
      <c r="AO64" s="70"/>
      <c r="AP64" s="70"/>
      <c r="AQ64" s="5"/>
      <c r="AR64" s="70"/>
      <c r="AS64" s="70"/>
    </row>
    <row r="65" spans="1:45" customForma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8"/>
      <c r="L65" s="68"/>
      <c r="M65" s="69"/>
      <c r="N65" s="70"/>
      <c r="O65" s="70"/>
      <c r="P65" s="71"/>
      <c r="Q65" s="70"/>
      <c r="R65" s="70"/>
      <c r="S65" s="5"/>
      <c r="T65" s="70"/>
      <c r="U65" s="70"/>
      <c r="V65" s="5"/>
      <c r="W65" s="70"/>
      <c r="X65" s="70"/>
      <c r="Y65" s="5"/>
      <c r="Z65" s="70"/>
      <c r="AA65" s="70"/>
      <c r="AB65" s="69"/>
      <c r="AC65" s="70"/>
      <c r="AD65" s="70"/>
      <c r="AE65" s="71"/>
      <c r="AF65" s="70"/>
      <c r="AG65" s="70"/>
      <c r="AH65" s="5"/>
      <c r="AI65" s="70"/>
      <c r="AJ65" s="70"/>
      <c r="AK65" s="5"/>
      <c r="AL65" s="70"/>
      <c r="AM65" s="70"/>
      <c r="AN65" s="5"/>
      <c r="AO65" s="70"/>
      <c r="AP65" s="70"/>
      <c r="AQ65" s="5"/>
      <c r="AR65" s="70"/>
      <c r="AS65" s="70"/>
    </row>
    <row r="66" spans="1:45" customForma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8"/>
      <c r="L66" s="68"/>
      <c r="M66" s="69"/>
      <c r="N66" s="70"/>
      <c r="O66" s="70"/>
      <c r="P66" s="71"/>
      <c r="Q66" s="70"/>
      <c r="R66" s="70"/>
      <c r="S66" s="5"/>
      <c r="T66" s="70"/>
      <c r="U66" s="70"/>
      <c r="V66" s="5"/>
      <c r="W66" s="70"/>
      <c r="X66" s="70"/>
      <c r="Y66" s="5"/>
      <c r="Z66" s="70"/>
      <c r="AA66" s="70"/>
      <c r="AB66" s="69"/>
      <c r="AC66" s="70"/>
      <c r="AD66" s="70"/>
      <c r="AE66" s="71"/>
      <c r="AF66" s="70"/>
      <c r="AG66" s="70"/>
      <c r="AH66" s="5"/>
      <c r="AI66" s="70"/>
      <c r="AJ66" s="70"/>
      <c r="AK66" s="5"/>
      <c r="AL66" s="70"/>
      <c r="AM66" s="70"/>
      <c r="AN66" s="5"/>
      <c r="AO66" s="70"/>
      <c r="AP66" s="70"/>
      <c r="AQ66" s="5"/>
      <c r="AR66" s="70"/>
      <c r="AS66" s="70"/>
    </row>
    <row r="67" spans="1:45" customForma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8"/>
      <c r="L67" s="68"/>
      <c r="M67" s="69"/>
      <c r="N67" s="70"/>
      <c r="O67" s="70"/>
      <c r="P67" s="71"/>
      <c r="Q67" s="70"/>
      <c r="R67" s="70"/>
      <c r="S67" s="5"/>
      <c r="T67" s="70"/>
      <c r="U67" s="70"/>
      <c r="V67" s="5"/>
      <c r="W67" s="70"/>
      <c r="X67" s="70"/>
      <c r="Y67" s="5"/>
      <c r="Z67" s="70"/>
      <c r="AA67" s="70"/>
      <c r="AB67" s="69"/>
      <c r="AC67" s="70"/>
      <c r="AD67" s="70"/>
      <c r="AE67" s="71"/>
      <c r="AF67" s="70"/>
      <c r="AG67" s="70"/>
      <c r="AH67" s="5"/>
      <c r="AI67" s="70"/>
      <c r="AJ67" s="70"/>
      <c r="AK67" s="5"/>
      <c r="AL67" s="70"/>
      <c r="AM67" s="70"/>
      <c r="AN67" s="5"/>
      <c r="AO67" s="70"/>
      <c r="AP67" s="70"/>
      <c r="AQ67" s="5"/>
      <c r="AR67" s="70"/>
      <c r="AS67" s="70"/>
    </row>
    <row r="68" spans="1:45" customForma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8"/>
      <c r="L68" s="68"/>
      <c r="M68" s="69"/>
      <c r="N68" s="70"/>
      <c r="O68" s="70"/>
      <c r="P68" s="71"/>
      <c r="Q68" s="70"/>
      <c r="R68" s="70"/>
      <c r="S68" s="5"/>
      <c r="T68" s="70"/>
      <c r="U68" s="70"/>
      <c r="V68" s="5"/>
      <c r="W68" s="70"/>
      <c r="X68" s="70"/>
      <c r="Y68" s="5"/>
      <c r="Z68" s="70"/>
      <c r="AA68" s="70"/>
      <c r="AB68" s="69"/>
      <c r="AC68" s="70"/>
      <c r="AD68" s="70"/>
      <c r="AE68" s="71"/>
      <c r="AF68" s="70"/>
      <c r="AG68" s="70"/>
      <c r="AH68" s="5"/>
      <c r="AI68" s="70"/>
      <c r="AJ68" s="70"/>
      <c r="AK68" s="5"/>
      <c r="AL68" s="70"/>
      <c r="AM68" s="70"/>
      <c r="AN68" s="5"/>
      <c r="AO68" s="70"/>
      <c r="AP68" s="70"/>
      <c r="AQ68" s="5"/>
      <c r="AR68" s="70"/>
      <c r="AS68" s="70"/>
    </row>
    <row r="69" spans="1:45" customForma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8"/>
      <c r="L69" s="68"/>
      <c r="M69" s="69"/>
      <c r="N69" s="70"/>
      <c r="O69" s="70"/>
      <c r="P69" s="71"/>
      <c r="Q69" s="70"/>
      <c r="R69" s="70"/>
      <c r="S69" s="5"/>
      <c r="T69" s="70"/>
      <c r="U69" s="70"/>
      <c r="V69" s="5"/>
      <c r="W69" s="70"/>
      <c r="X69" s="70"/>
      <c r="Y69" s="5"/>
      <c r="Z69" s="70"/>
      <c r="AA69" s="70"/>
      <c r="AB69" s="69"/>
      <c r="AC69" s="70"/>
      <c r="AD69" s="70"/>
      <c r="AE69" s="71"/>
      <c r="AF69" s="70"/>
      <c r="AG69" s="70"/>
      <c r="AH69" s="5"/>
      <c r="AI69" s="70"/>
      <c r="AJ69" s="70"/>
      <c r="AK69" s="5"/>
      <c r="AL69" s="70"/>
      <c r="AM69" s="70"/>
      <c r="AN69" s="5"/>
      <c r="AO69" s="70"/>
      <c r="AP69" s="70"/>
      <c r="AQ69" s="5"/>
      <c r="AR69" s="70"/>
      <c r="AS69" s="70"/>
    </row>
    <row r="70" spans="1:45" customForma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8"/>
      <c r="L70" s="68"/>
      <c r="M70" s="69"/>
      <c r="N70" s="70"/>
      <c r="O70" s="70"/>
      <c r="P70" s="71"/>
      <c r="Q70" s="70"/>
      <c r="R70" s="70"/>
      <c r="S70" s="5"/>
      <c r="T70" s="70"/>
      <c r="U70" s="70"/>
      <c r="V70" s="5"/>
      <c r="W70" s="70"/>
      <c r="X70" s="70"/>
      <c r="Y70" s="5"/>
      <c r="Z70" s="70"/>
      <c r="AA70" s="70"/>
      <c r="AB70" s="69"/>
      <c r="AC70" s="70"/>
      <c r="AD70" s="70"/>
      <c r="AE70" s="71"/>
      <c r="AF70" s="70"/>
      <c r="AG70" s="70"/>
      <c r="AH70" s="5"/>
      <c r="AI70" s="70"/>
      <c r="AJ70" s="70"/>
      <c r="AK70" s="5"/>
      <c r="AL70" s="70"/>
      <c r="AM70" s="70"/>
      <c r="AN70" s="5"/>
      <c r="AO70" s="70"/>
      <c r="AP70" s="70"/>
      <c r="AQ70" s="5"/>
      <c r="AR70" s="70"/>
      <c r="AS70" s="70"/>
    </row>
    <row r="71" spans="1:45" customForma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8"/>
      <c r="L71" s="68"/>
      <c r="M71" s="69"/>
      <c r="N71" s="70"/>
      <c r="O71" s="70"/>
      <c r="P71" s="71"/>
      <c r="Q71" s="70"/>
      <c r="R71" s="70"/>
      <c r="S71" s="5"/>
      <c r="T71" s="70"/>
      <c r="U71" s="70"/>
      <c r="V71" s="5"/>
      <c r="W71" s="70"/>
      <c r="X71" s="70"/>
      <c r="Y71" s="5"/>
      <c r="Z71" s="70"/>
      <c r="AA71" s="70"/>
      <c r="AB71" s="69"/>
      <c r="AC71" s="70"/>
      <c r="AD71" s="70"/>
      <c r="AE71" s="71"/>
      <c r="AF71" s="70"/>
      <c r="AG71" s="70"/>
      <c r="AH71" s="5"/>
      <c r="AI71" s="70"/>
      <c r="AJ71" s="70"/>
      <c r="AK71" s="5"/>
      <c r="AL71" s="70"/>
      <c r="AM71" s="70"/>
      <c r="AN71" s="5"/>
      <c r="AO71" s="70"/>
      <c r="AP71" s="70"/>
      <c r="AQ71" s="5"/>
      <c r="AR71" s="70"/>
      <c r="AS71" s="70"/>
    </row>
    <row r="72" spans="1:45" customForma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8"/>
      <c r="L72" s="68"/>
      <c r="M72" s="69"/>
      <c r="N72" s="70"/>
      <c r="O72" s="70"/>
      <c r="P72" s="71"/>
      <c r="Q72" s="70"/>
      <c r="R72" s="70"/>
      <c r="S72" s="5"/>
      <c r="T72" s="70"/>
      <c r="U72" s="70"/>
      <c r="V72" s="5"/>
      <c r="W72" s="70"/>
      <c r="X72" s="70"/>
      <c r="Y72" s="5"/>
      <c r="Z72" s="70"/>
      <c r="AA72" s="70"/>
      <c r="AB72" s="69"/>
      <c r="AC72" s="70"/>
      <c r="AD72" s="70"/>
      <c r="AE72" s="71"/>
      <c r="AF72" s="70"/>
      <c r="AG72" s="70"/>
      <c r="AH72" s="5"/>
      <c r="AI72" s="70"/>
      <c r="AJ72" s="70"/>
      <c r="AK72" s="5"/>
      <c r="AL72" s="70"/>
      <c r="AM72" s="70"/>
      <c r="AN72" s="5"/>
      <c r="AO72" s="70"/>
      <c r="AP72" s="70"/>
      <c r="AQ72" s="5"/>
      <c r="AR72" s="70"/>
      <c r="AS72" s="70"/>
    </row>
    <row r="73" spans="1:45" customForma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8"/>
      <c r="L73" s="68"/>
      <c r="M73" s="69"/>
      <c r="N73" s="70"/>
      <c r="O73" s="70"/>
      <c r="P73" s="71"/>
      <c r="Q73" s="70"/>
      <c r="R73" s="70"/>
      <c r="S73" s="5"/>
      <c r="T73" s="70"/>
      <c r="U73" s="70"/>
      <c r="V73" s="5"/>
      <c r="W73" s="70"/>
      <c r="X73" s="70"/>
      <c r="Y73" s="5"/>
      <c r="Z73" s="70"/>
      <c r="AA73" s="70"/>
      <c r="AB73" s="69"/>
      <c r="AC73" s="70"/>
      <c r="AD73" s="70"/>
      <c r="AE73" s="71"/>
      <c r="AF73" s="70"/>
      <c r="AG73" s="70"/>
      <c r="AH73" s="5"/>
      <c r="AI73" s="70"/>
      <c r="AJ73" s="70"/>
      <c r="AK73" s="5"/>
      <c r="AL73" s="70"/>
      <c r="AM73" s="70"/>
      <c r="AN73" s="5"/>
      <c r="AO73" s="70"/>
      <c r="AP73" s="70"/>
      <c r="AQ73" s="5"/>
      <c r="AR73" s="70"/>
      <c r="AS73" s="70"/>
    </row>
    <row r="74" spans="1:45" customForma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8"/>
      <c r="L74" s="68"/>
      <c r="M74" s="69"/>
      <c r="N74" s="70"/>
      <c r="O74" s="70"/>
      <c r="P74" s="71"/>
      <c r="Q74" s="70"/>
      <c r="R74" s="70"/>
      <c r="S74" s="5"/>
      <c r="T74" s="70"/>
      <c r="U74" s="70"/>
      <c r="V74" s="5"/>
      <c r="W74" s="70"/>
      <c r="X74" s="70"/>
      <c r="Y74" s="5"/>
      <c r="Z74" s="70"/>
      <c r="AA74" s="70"/>
      <c r="AB74" s="69"/>
      <c r="AC74" s="70"/>
      <c r="AD74" s="70"/>
      <c r="AE74" s="71"/>
      <c r="AF74" s="70"/>
      <c r="AG74" s="70"/>
      <c r="AH74" s="5"/>
      <c r="AI74" s="70"/>
      <c r="AJ74" s="70"/>
      <c r="AK74" s="5"/>
      <c r="AL74" s="70"/>
      <c r="AM74" s="70"/>
      <c r="AN74" s="5"/>
      <c r="AO74" s="70"/>
      <c r="AP74" s="70"/>
      <c r="AQ74" s="5"/>
      <c r="AR74" s="70"/>
      <c r="AS74" s="70"/>
    </row>
    <row r="75" spans="1:45" customForma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8"/>
      <c r="L75" s="68"/>
      <c r="M75" s="69"/>
      <c r="N75" s="70"/>
      <c r="O75" s="70"/>
      <c r="P75" s="71"/>
      <c r="Q75" s="70"/>
      <c r="R75" s="70"/>
      <c r="S75" s="5"/>
      <c r="T75" s="70"/>
      <c r="U75" s="70"/>
      <c r="V75" s="5"/>
      <c r="W75" s="70"/>
      <c r="X75" s="70"/>
      <c r="Y75" s="5"/>
      <c r="Z75" s="70"/>
      <c r="AA75" s="70"/>
      <c r="AB75" s="69"/>
      <c r="AC75" s="70"/>
      <c r="AD75" s="70"/>
      <c r="AE75" s="71"/>
      <c r="AF75" s="70"/>
      <c r="AG75" s="70"/>
      <c r="AH75" s="5"/>
      <c r="AI75" s="70"/>
      <c r="AJ75" s="70"/>
      <c r="AK75" s="5"/>
      <c r="AL75" s="70"/>
      <c r="AM75" s="70"/>
      <c r="AN75" s="5"/>
      <c r="AO75" s="70"/>
      <c r="AP75" s="70"/>
      <c r="AQ75" s="5"/>
      <c r="AR75" s="70"/>
      <c r="AS75" s="70"/>
    </row>
    <row r="76" spans="1:45" customForma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8"/>
      <c r="L76" s="68"/>
      <c r="M76" s="69"/>
      <c r="N76" s="70"/>
      <c r="O76" s="70"/>
      <c r="P76" s="71"/>
      <c r="Q76" s="70"/>
      <c r="R76" s="70"/>
      <c r="S76" s="5"/>
      <c r="T76" s="70"/>
      <c r="U76" s="70"/>
      <c r="V76" s="5"/>
      <c r="W76" s="70"/>
      <c r="X76" s="70"/>
      <c r="Y76" s="5"/>
      <c r="Z76" s="70"/>
      <c r="AA76" s="70"/>
      <c r="AB76" s="69"/>
      <c r="AC76" s="70"/>
      <c r="AD76" s="70"/>
      <c r="AE76" s="71"/>
      <c r="AF76" s="70"/>
      <c r="AG76" s="70"/>
      <c r="AH76" s="5"/>
      <c r="AI76" s="70"/>
      <c r="AJ76" s="70"/>
      <c r="AK76" s="5"/>
      <c r="AL76" s="70"/>
      <c r="AM76" s="70"/>
      <c r="AN76" s="5"/>
      <c r="AO76" s="70"/>
      <c r="AP76" s="70"/>
      <c r="AQ76" s="5"/>
      <c r="AR76" s="70"/>
      <c r="AS76" s="70"/>
    </row>
    <row r="77" spans="1:45" customForma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8"/>
      <c r="L77" s="68"/>
      <c r="M77" s="69"/>
      <c r="N77" s="70"/>
      <c r="O77" s="70"/>
      <c r="P77" s="71"/>
      <c r="Q77" s="70"/>
      <c r="R77" s="70"/>
      <c r="S77" s="5"/>
      <c r="T77" s="70"/>
      <c r="U77" s="70"/>
      <c r="V77" s="5"/>
      <c r="W77" s="70"/>
      <c r="X77" s="70"/>
      <c r="Y77" s="5"/>
      <c r="Z77" s="70"/>
      <c r="AA77" s="70"/>
      <c r="AB77" s="69"/>
      <c r="AC77" s="70"/>
      <c r="AD77" s="70"/>
      <c r="AE77" s="71"/>
      <c r="AF77" s="70"/>
      <c r="AG77" s="70"/>
      <c r="AH77" s="5"/>
      <c r="AI77" s="70"/>
      <c r="AJ77" s="70"/>
      <c r="AK77" s="5"/>
      <c r="AL77" s="70"/>
      <c r="AM77" s="70"/>
      <c r="AN77" s="5"/>
      <c r="AO77" s="70"/>
      <c r="AP77" s="70"/>
      <c r="AQ77" s="5"/>
      <c r="AR77" s="70"/>
      <c r="AS77" s="70"/>
    </row>
    <row r="78" spans="1:45" customForma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8"/>
      <c r="L78" s="68"/>
      <c r="M78" s="69"/>
      <c r="N78" s="70"/>
      <c r="O78" s="70"/>
      <c r="P78" s="71"/>
      <c r="Q78" s="70"/>
      <c r="R78" s="70"/>
      <c r="S78" s="5"/>
      <c r="T78" s="70"/>
      <c r="U78" s="70"/>
      <c r="V78" s="5"/>
      <c r="W78" s="70"/>
      <c r="X78" s="70"/>
      <c r="Y78" s="5"/>
      <c r="Z78" s="70"/>
      <c r="AA78" s="70"/>
      <c r="AB78" s="69"/>
      <c r="AC78" s="70"/>
      <c r="AD78" s="70"/>
      <c r="AE78" s="71"/>
      <c r="AF78" s="70"/>
      <c r="AG78" s="70"/>
      <c r="AH78" s="5"/>
      <c r="AI78" s="70"/>
      <c r="AJ78" s="70"/>
      <c r="AK78" s="5"/>
      <c r="AL78" s="70"/>
      <c r="AM78" s="70"/>
      <c r="AN78" s="5"/>
      <c r="AO78" s="70"/>
      <c r="AP78" s="70"/>
      <c r="AQ78" s="5"/>
      <c r="AR78" s="70"/>
      <c r="AS78" s="70"/>
    </row>
    <row r="79" spans="1:45" customForma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8"/>
      <c r="L79" s="68"/>
      <c r="M79" s="69"/>
      <c r="N79" s="70"/>
      <c r="O79" s="70"/>
      <c r="P79" s="71"/>
      <c r="Q79" s="70"/>
      <c r="R79" s="70"/>
      <c r="S79" s="5"/>
      <c r="T79" s="70"/>
      <c r="U79" s="70"/>
      <c r="V79" s="5"/>
      <c r="W79" s="70"/>
      <c r="X79" s="70"/>
      <c r="Y79" s="5"/>
      <c r="Z79" s="70"/>
      <c r="AA79" s="70"/>
      <c r="AB79" s="69"/>
      <c r="AC79" s="70"/>
      <c r="AD79" s="70"/>
      <c r="AE79" s="71"/>
      <c r="AF79" s="70"/>
      <c r="AG79" s="70"/>
      <c r="AH79" s="5"/>
      <c r="AI79" s="70"/>
      <c r="AJ79" s="70"/>
      <c r="AK79" s="5"/>
      <c r="AL79" s="70"/>
      <c r="AM79" s="70"/>
      <c r="AN79" s="5"/>
      <c r="AO79" s="70"/>
      <c r="AP79" s="70"/>
      <c r="AQ79" s="5"/>
      <c r="AR79" s="70"/>
      <c r="AS79" s="70"/>
    </row>
    <row r="80" spans="1:45" customForma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8"/>
      <c r="L80" s="68"/>
      <c r="M80" s="69"/>
      <c r="N80" s="70"/>
      <c r="O80" s="70"/>
      <c r="P80" s="71"/>
      <c r="Q80" s="70"/>
      <c r="R80" s="70"/>
      <c r="S80" s="5"/>
      <c r="T80" s="70"/>
      <c r="U80" s="70"/>
      <c r="V80" s="5"/>
      <c r="W80" s="70"/>
      <c r="X80" s="70"/>
      <c r="Y80" s="5"/>
      <c r="Z80" s="70"/>
      <c r="AA80" s="70"/>
      <c r="AB80" s="69"/>
      <c r="AC80" s="70"/>
      <c r="AD80" s="70"/>
      <c r="AE80" s="71"/>
      <c r="AF80" s="70"/>
      <c r="AG80" s="70"/>
      <c r="AH80" s="5"/>
      <c r="AI80" s="70"/>
      <c r="AJ80" s="70"/>
      <c r="AK80" s="5"/>
      <c r="AL80" s="70"/>
      <c r="AM80" s="70"/>
      <c r="AN80" s="5"/>
      <c r="AO80" s="70"/>
      <c r="AP80" s="70"/>
      <c r="AQ80" s="5"/>
      <c r="AR80" s="70"/>
      <c r="AS80" s="70"/>
    </row>
    <row r="81" spans="1:45" customForma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8"/>
      <c r="L81" s="68"/>
      <c r="M81" s="69"/>
      <c r="N81" s="70"/>
      <c r="O81" s="70"/>
      <c r="P81" s="71"/>
      <c r="Q81" s="70"/>
      <c r="R81" s="70"/>
      <c r="S81" s="5"/>
      <c r="T81" s="70"/>
      <c r="U81" s="70"/>
      <c r="V81" s="5"/>
      <c r="W81" s="70"/>
      <c r="X81" s="70"/>
      <c r="Y81" s="5"/>
      <c r="Z81" s="70"/>
      <c r="AA81" s="70"/>
      <c r="AB81" s="69"/>
      <c r="AC81" s="70"/>
      <c r="AD81" s="70"/>
      <c r="AE81" s="71"/>
      <c r="AF81" s="70"/>
      <c r="AG81" s="70"/>
      <c r="AH81" s="5"/>
      <c r="AI81" s="70"/>
      <c r="AJ81" s="70"/>
      <c r="AK81" s="5"/>
      <c r="AL81" s="70"/>
      <c r="AM81" s="70"/>
      <c r="AN81" s="5"/>
      <c r="AO81" s="70"/>
      <c r="AP81" s="70"/>
      <c r="AQ81" s="5"/>
      <c r="AR81" s="70"/>
      <c r="AS81" s="70"/>
    </row>
    <row r="82" spans="1:45" customForma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8"/>
      <c r="L82" s="68"/>
      <c r="M82" s="69"/>
      <c r="N82" s="70"/>
      <c r="O82" s="70"/>
      <c r="P82" s="71"/>
      <c r="Q82" s="70"/>
      <c r="R82" s="70"/>
      <c r="S82" s="5"/>
      <c r="T82" s="70"/>
      <c r="U82" s="70"/>
      <c r="V82" s="5"/>
      <c r="W82" s="70"/>
      <c r="X82" s="70"/>
      <c r="Y82" s="5"/>
      <c r="Z82" s="70"/>
      <c r="AA82" s="70"/>
      <c r="AB82" s="69"/>
      <c r="AC82" s="70"/>
      <c r="AD82" s="70"/>
      <c r="AE82" s="71"/>
      <c r="AF82" s="70"/>
      <c r="AG82" s="70"/>
      <c r="AH82" s="5"/>
      <c r="AI82" s="70"/>
      <c r="AJ82" s="70"/>
      <c r="AK82" s="5"/>
      <c r="AL82" s="70"/>
      <c r="AM82" s="70"/>
      <c r="AN82" s="5"/>
      <c r="AO82" s="70"/>
      <c r="AP82" s="70"/>
      <c r="AQ82" s="5"/>
      <c r="AR82" s="70"/>
      <c r="AS82" s="70"/>
    </row>
    <row r="83" spans="1:45" customForma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8"/>
      <c r="L83" s="68"/>
      <c r="M83" s="69"/>
      <c r="N83" s="70"/>
      <c r="O83" s="70"/>
      <c r="P83" s="71"/>
      <c r="Q83" s="70"/>
      <c r="R83" s="70"/>
      <c r="S83" s="5"/>
      <c r="T83" s="70"/>
      <c r="U83" s="70"/>
      <c r="V83" s="5"/>
      <c r="W83" s="70"/>
      <c r="X83" s="70"/>
      <c r="Y83" s="5"/>
      <c r="Z83" s="70"/>
      <c r="AA83" s="70"/>
      <c r="AB83" s="69"/>
      <c r="AC83" s="70"/>
      <c r="AD83" s="70"/>
      <c r="AE83" s="71"/>
      <c r="AF83" s="70"/>
      <c r="AG83" s="70"/>
      <c r="AH83" s="5"/>
      <c r="AI83" s="70"/>
      <c r="AJ83" s="70"/>
      <c r="AK83" s="5"/>
      <c r="AL83" s="70"/>
      <c r="AM83" s="70"/>
      <c r="AN83" s="5"/>
      <c r="AO83" s="70"/>
      <c r="AP83" s="70"/>
      <c r="AQ83" s="5"/>
      <c r="AR83" s="70"/>
      <c r="AS83" s="70"/>
    </row>
    <row r="84" spans="1:45" customForma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8"/>
      <c r="L84" s="68"/>
      <c r="M84" s="69"/>
      <c r="N84" s="70"/>
      <c r="O84" s="70"/>
      <c r="P84" s="71"/>
      <c r="Q84" s="70"/>
      <c r="R84" s="70"/>
      <c r="S84" s="5"/>
      <c r="T84" s="70"/>
      <c r="U84" s="70"/>
      <c r="V84" s="5"/>
      <c r="W84" s="70"/>
      <c r="X84" s="70"/>
      <c r="Y84" s="5"/>
      <c r="Z84" s="70"/>
      <c r="AA84" s="70"/>
      <c r="AB84" s="69"/>
      <c r="AC84" s="70"/>
      <c r="AD84" s="70"/>
      <c r="AE84" s="71"/>
      <c r="AF84" s="70"/>
      <c r="AG84" s="70"/>
      <c r="AH84" s="5"/>
      <c r="AI84" s="70"/>
      <c r="AJ84" s="70"/>
      <c r="AK84" s="5"/>
      <c r="AL84" s="70"/>
      <c r="AM84" s="70"/>
      <c r="AN84" s="5"/>
      <c r="AO84" s="70"/>
      <c r="AP84" s="70"/>
      <c r="AQ84" s="5"/>
      <c r="AR84" s="70"/>
      <c r="AS84" s="70"/>
    </row>
    <row r="85" spans="1:45" customForma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8"/>
      <c r="L85" s="68"/>
      <c r="M85" s="69"/>
      <c r="N85" s="70"/>
      <c r="O85" s="70"/>
      <c r="P85" s="71"/>
      <c r="Q85" s="70"/>
      <c r="R85" s="70"/>
      <c r="S85" s="5"/>
      <c r="T85" s="70"/>
      <c r="U85" s="70"/>
      <c r="V85" s="5"/>
      <c r="W85" s="70"/>
      <c r="X85" s="70"/>
      <c r="Y85" s="5"/>
      <c r="Z85" s="70"/>
      <c r="AA85" s="70"/>
      <c r="AB85" s="69"/>
      <c r="AC85" s="70"/>
      <c r="AD85" s="70"/>
      <c r="AE85" s="71"/>
      <c r="AF85" s="70"/>
      <c r="AG85" s="70"/>
      <c r="AH85" s="5"/>
      <c r="AI85" s="70"/>
      <c r="AJ85" s="70"/>
      <c r="AK85" s="5"/>
      <c r="AL85" s="70"/>
      <c r="AM85" s="70"/>
      <c r="AN85" s="5"/>
      <c r="AO85" s="70"/>
      <c r="AP85" s="70"/>
      <c r="AQ85" s="5"/>
      <c r="AR85" s="70"/>
      <c r="AS85" s="70"/>
    </row>
    <row r="86" spans="1:45" customForma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8"/>
      <c r="L86" s="68"/>
      <c r="M86" s="69"/>
      <c r="N86" s="70"/>
      <c r="O86" s="70"/>
      <c r="P86" s="71"/>
      <c r="Q86" s="70"/>
      <c r="R86" s="70"/>
      <c r="S86" s="5"/>
      <c r="T86" s="70"/>
      <c r="U86" s="70"/>
      <c r="V86" s="5"/>
      <c r="W86" s="70"/>
      <c r="X86" s="70"/>
      <c r="Y86" s="5"/>
      <c r="Z86" s="70"/>
      <c r="AA86" s="70"/>
      <c r="AB86" s="69"/>
      <c r="AC86" s="70"/>
      <c r="AD86" s="70"/>
      <c r="AE86" s="71"/>
      <c r="AF86" s="70"/>
      <c r="AG86" s="70"/>
      <c r="AH86" s="5"/>
      <c r="AI86" s="70"/>
      <c r="AJ86" s="70"/>
      <c r="AK86" s="5"/>
      <c r="AL86" s="70"/>
      <c r="AM86" s="70"/>
      <c r="AN86" s="5"/>
      <c r="AO86" s="70"/>
      <c r="AP86" s="70"/>
      <c r="AQ86" s="5"/>
      <c r="AR86" s="70"/>
      <c r="AS86" s="70"/>
    </row>
    <row r="87" spans="1:45" customForma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8"/>
      <c r="L87" s="68"/>
      <c r="M87" s="69"/>
      <c r="N87" s="70"/>
      <c r="O87" s="70"/>
      <c r="P87" s="71"/>
      <c r="Q87" s="70"/>
      <c r="R87" s="70"/>
      <c r="S87" s="5"/>
      <c r="T87" s="70"/>
      <c r="U87" s="70"/>
      <c r="V87" s="5"/>
      <c r="W87" s="70"/>
      <c r="X87" s="70"/>
      <c r="Y87" s="5"/>
      <c r="Z87" s="70"/>
      <c r="AA87" s="70"/>
      <c r="AB87" s="69"/>
      <c r="AC87" s="70"/>
      <c r="AD87" s="70"/>
      <c r="AE87" s="71"/>
      <c r="AF87" s="70"/>
      <c r="AG87" s="70"/>
      <c r="AH87" s="5"/>
      <c r="AI87" s="70"/>
      <c r="AJ87" s="70"/>
      <c r="AK87" s="5"/>
      <c r="AL87" s="70"/>
      <c r="AM87" s="70"/>
      <c r="AN87" s="5"/>
      <c r="AO87" s="70"/>
      <c r="AP87" s="70"/>
      <c r="AQ87" s="5"/>
      <c r="AR87" s="70"/>
      <c r="AS87" s="70"/>
    </row>
    <row r="88" spans="1:45" customForma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8"/>
      <c r="L88" s="68"/>
      <c r="M88" s="69"/>
      <c r="N88" s="70"/>
      <c r="O88" s="70"/>
      <c r="P88" s="71"/>
      <c r="Q88" s="70"/>
      <c r="R88" s="70"/>
      <c r="S88" s="5"/>
      <c r="T88" s="70"/>
      <c r="U88" s="70"/>
      <c r="V88" s="5"/>
      <c r="W88" s="70"/>
      <c r="X88" s="70"/>
      <c r="Y88" s="5"/>
      <c r="Z88" s="70"/>
      <c r="AA88" s="70"/>
      <c r="AB88" s="69"/>
      <c r="AC88" s="70"/>
      <c r="AD88" s="70"/>
      <c r="AE88" s="71"/>
      <c r="AF88" s="70"/>
      <c r="AG88" s="70"/>
      <c r="AH88" s="5"/>
      <c r="AI88" s="70"/>
      <c r="AJ88" s="70"/>
      <c r="AK88" s="5"/>
      <c r="AL88" s="70"/>
      <c r="AM88" s="70"/>
      <c r="AN88" s="5"/>
      <c r="AO88" s="70"/>
      <c r="AP88" s="70"/>
      <c r="AQ88" s="5"/>
      <c r="AR88" s="70"/>
      <c r="AS88" s="70"/>
    </row>
    <row r="89" spans="1:45" customForma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8"/>
      <c r="L89" s="68"/>
      <c r="M89" s="69"/>
      <c r="N89" s="70"/>
      <c r="O89" s="70"/>
      <c r="P89" s="71"/>
      <c r="Q89" s="70"/>
      <c r="R89" s="70"/>
      <c r="S89" s="5"/>
      <c r="T89" s="70"/>
      <c r="U89" s="70"/>
      <c r="V89" s="5"/>
      <c r="W89" s="70"/>
      <c r="X89" s="70"/>
      <c r="Y89" s="5"/>
      <c r="Z89" s="70"/>
      <c r="AA89" s="70"/>
      <c r="AB89" s="69"/>
      <c r="AC89" s="70"/>
      <c r="AD89" s="70"/>
      <c r="AE89" s="71"/>
      <c r="AF89" s="70"/>
      <c r="AG89" s="70"/>
      <c r="AH89" s="5"/>
      <c r="AI89" s="70"/>
      <c r="AJ89" s="70"/>
      <c r="AK89" s="5"/>
      <c r="AL89" s="70"/>
      <c r="AM89" s="70"/>
      <c r="AN89" s="5"/>
      <c r="AO89" s="70"/>
      <c r="AP89" s="70"/>
      <c r="AQ89" s="5"/>
      <c r="AR89" s="70"/>
      <c r="AS89" s="70"/>
    </row>
    <row r="90" spans="1:45" customForma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8"/>
      <c r="L90" s="68"/>
      <c r="M90" s="69"/>
      <c r="N90" s="70"/>
      <c r="O90" s="70"/>
      <c r="P90" s="71"/>
      <c r="Q90" s="70"/>
      <c r="R90" s="70"/>
      <c r="S90" s="5"/>
      <c r="T90" s="70"/>
      <c r="U90" s="70"/>
      <c r="V90" s="5"/>
      <c r="W90" s="70"/>
      <c r="X90" s="70"/>
      <c r="Y90" s="5"/>
      <c r="Z90" s="70"/>
      <c r="AA90" s="70"/>
      <c r="AB90" s="69"/>
      <c r="AC90" s="70"/>
      <c r="AD90" s="70"/>
      <c r="AE90" s="71"/>
      <c r="AF90" s="70"/>
      <c r="AG90" s="70"/>
      <c r="AH90" s="5"/>
      <c r="AI90" s="70"/>
      <c r="AJ90" s="70"/>
      <c r="AK90" s="5"/>
      <c r="AL90" s="70"/>
      <c r="AM90" s="70"/>
      <c r="AN90" s="5"/>
      <c r="AO90" s="70"/>
      <c r="AP90" s="70"/>
      <c r="AQ90" s="5"/>
      <c r="AR90" s="70"/>
      <c r="AS90" s="70"/>
    </row>
    <row r="91" spans="1:45" customForma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8"/>
      <c r="L91" s="68"/>
      <c r="M91" s="69"/>
      <c r="N91" s="70"/>
      <c r="O91" s="70"/>
      <c r="P91" s="71"/>
      <c r="Q91" s="70"/>
      <c r="R91" s="70"/>
      <c r="S91" s="5"/>
      <c r="T91" s="70"/>
      <c r="U91" s="70"/>
      <c r="V91" s="5"/>
      <c r="W91" s="70"/>
      <c r="X91" s="70"/>
      <c r="Y91" s="5"/>
      <c r="Z91" s="70"/>
      <c r="AA91" s="70"/>
      <c r="AB91" s="69"/>
      <c r="AC91" s="70"/>
      <c r="AD91" s="70"/>
      <c r="AE91" s="71"/>
      <c r="AF91" s="70"/>
      <c r="AG91" s="70"/>
      <c r="AH91" s="5"/>
      <c r="AI91" s="70"/>
      <c r="AJ91" s="70"/>
      <c r="AK91" s="5"/>
      <c r="AL91" s="70"/>
      <c r="AM91" s="70"/>
      <c r="AN91" s="5"/>
      <c r="AO91" s="70"/>
      <c r="AP91" s="70"/>
      <c r="AQ91" s="5"/>
      <c r="AR91" s="70"/>
      <c r="AS91" s="70"/>
    </row>
    <row r="92" spans="1:45" customForma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8"/>
      <c r="L92" s="68"/>
      <c r="M92" s="69"/>
      <c r="N92" s="70"/>
      <c r="O92" s="70"/>
      <c r="P92" s="71"/>
      <c r="Q92" s="70"/>
      <c r="R92" s="70"/>
      <c r="S92" s="5"/>
      <c r="T92" s="70"/>
      <c r="U92" s="70"/>
      <c r="V92" s="5"/>
      <c r="W92" s="70"/>
      <c r="X92" s="70"/>
      <c r="Y92" s="5"/>
      <c r="Z92" s="70"/>
      <c r="AA92" s="70"/>
      <c r="AB92" s="69"/>
      <c r="AC92" s="70"/>
      <c r="AD92" s="70"/>
      <c r="AE92" s="71"/>
      <c r="AF92" s="70"/>
      <c r="AG92" s="70"/>
      <c r="AH92" s="5"/>
      <c r="AI92" s="70"/>
      <c r="AJ92" s="70"/>
      <c r="AK92" s="5"/>
      <c r="AL92" s="70"/>
      <c r="AM92" s="70"/>
      <c r="AN92" s="5"/>
      <c r="AO92" s="70"/>
      <c r="AP92" s="70"/>
      <c r="AQ92" s="5"/>
      <c r="AR92" s="70"/>
      <c r="AS92" s="70"/>
    </row>
    <row r="93" spans="1:45" customForma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8"/>
      <c r="L93" s="68"/>
      <c r="M93" s="69"/>
      <c r="N93" s="70"/>
      <c r="O93" s="70"/>
      <c r="P93" s="71"/>
      <c r="Q93" s="70"/>
      <c r="R93" s="70"/>
      <c r="S93" s="5"/>
      <c r="T93" s="70"/>
      <c r="U93" s="70"/>
      <c r="V93" s="5"/>
      <c r="W93" s="70"/>
      <c r="X93" s="70"/>
      <c r="Y93" s="5"/>
      <c r="Z93" s="70"/>
      <c r="AA93" s="70"/>
      <c r="AB93" s="69"/>
      <c r="AC93" s="70"/>
      <c r="AD93" s="70"/>
      <c r="AE93" s="71"/>
      <c r="AF93" s="70"/>
      <c r="AG93" s="70"/>
      <c r="AH93" s="5"/>
      <c r="AI93" s="70"/>
      <c r="AJ93" s="70"/>
      <c r="AK93" s="5"/>
      <c r="AL93" s="70"/>
      <c r="AM93" s="70"/>
      <c r="AN93" s="5"/>
      <c r="AO93" s="70"/>
      <c r="AP93" s="70"/>
      <c r="AQ93" s="5"/>
      <c r="AR93" s="70"/>
      <c r="AS93" s="70"/>
    </row>
    <row r="94" spans="1:45" customForma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8"/>
      <c r="L94" s="68"/>
      <c r="M94" s="69"/>
      <c r="N94" s="70"/>
      <c r="O94" s="70"/>
      <c r="P94" s="71"/>
      <c r="Q94" s="70"/>
      <c r="R94" s="70"/>
      <c r="S94" s="5"/>
      <c r="T94" s="70"/>
      <c r="U94" s="70"/>
      <c r="V94" s="5"/>
      <c r="W94" s="70"/>
      <c r="X94" s="70"/>
      <c r="Y94" s="5"/>
      <c r="Z94" s="70"/>
      <c r="AA94" s="70"/>
      <c r="AB94" s="69"/>
      <c r="AC94" s="70"/>
      <c r="AD94" s="70"/>
      <c r="AE94" s="71"/>
      <c r="AF94" s="70"/>
      <c r="AG94" s="70"/>
      <c r="AH94" s="5"/>
      <c r="AI94" s="70"/>
      <c r="AJ94" s="70"/>
      <c r="AK94" s="5"/>
      <c r="AL94" s="70"/>
      <c r="AM94" s="70"/>
      <c r="AN94" s="5"/>
      <c r="AO94" s="70"/>
      <c r="AP94" s="70"/>
      <c r="AQ94" s="5"/>
      <c r="AR94" s="70"/>
      <c r="AS94" s="70"/>
    </row>
    <row r="95" spans="1:45" customForma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8"/>
      <c r="L95" s="68"/>
      <c r="M95" s="69"/>
      <c r="N95" s="70"/>
      <c r="O95" s="70"/>
      <c r="P95" s="71"/>
      <c r="Q95" s="70"/>
      <c r="R95" s="70"/>
      <c r="S95" s="5"/>
      <c r="T95" s="70"/>
      <c r="U95" s="70"/>
      <c r="V95" s="5"/>
      <c r="W95" s="70"/>
      <c r="X95" s="70"/>
      <c r="Y95" s="5"/>
      <c r="Z95" s="70"/>
      <c r="AA95" s="70"/>
      <c r="AB95" s="69"/>
      <c r="AC95" s="70"/>
      <c r="AD95" s="70"/>
      <c r="AE95" s="71"/>
      <c r="AF95" s="70"/>
      <c r="AG95" s="70"/>
      <c r="AH95" s="5"/>
      <c r="AI95" s="70"/>
      <c r="AJ95" s="70"/>
      <c r="AK95" s="5"/>
      <c r="AL95" s="70"/>
      <c r="AM95" s="70"/>
      <c r="AN95" s="5"/>
      <c r="AO95" s="70"/>
      <c r="AP95" s="70"/>
      <c r="AQ95" s="5"/>
      <c r="AR95" s="70"/>
      <c r="AS95" s="70"/>
    </row>
    <row r="96" spans="1:45" customForma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8"/>
      <c r="L96" s="68"/>
      <c r="M96" s="69"/>
      <c r="N96" s="70"/>
      <c r="O96" s="70"/>
      <c r="P96" s="71"/>
      <c r="Q96" s="70"/>
      <c r="R96" s="70"/>
      <c r="S96" s="5"/>
      <c r="T96" s="70"/>
      <c r="U96" s="70"/>
      <c r="V96" s="5"/>
      <c r="W96" s="70"/>
      <c r="X96" s="70"/>
      <c r="Y96" s="5"/>
      <c r="Z96" s="70"/>
      <c r="AA96" s="70"/>
      <c r="AB96" s="69"/>
      <c r="AC96" s="70"/>
      <c r="AD96" s="70"/>
      <c r="AE96" s="71"/>
      <c r="AF96" s="70"/>
      <c r="AG96" s="70"/>
      <c r="AH96" s="5"/>
      <c r="AI96" s="70"/>
      <c r="AJ96" s="70"/>
      <c r="AK96" s="5"/>
      <c r="AL96" s="70"/>
      <c r="AM96" s="70"/>
      <c r="AN96" s="5"/>
      <c r="AO96" s="70"/>
      <c r="AP96" s="70"/>
      <c r="AQ96" s="5"/>
      <c r="AR96" s="70"/>
      <c r="AS96" s="70"/>
    </row>
    <row r="97" spans="1:45" customForma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8"/>
      <c r="L97" s="68"/>
      <c r="M97" s="69"/>
      <c r="N97" s="70"/>
      <c r="O97" s="70"/>
      <c r="P97" s="71"/>
      <c r="Q97" s="70"/>
      <c r="R97" s="70"/>
      <c r="S97" s="5"/>
      <c r="T97" s="70"/>
      <c r="U97" s="70"/>
      <c r="V97" s="5"/>
      <c r="W97" s="70"/>
      <c r="X97" s="70"/>
      <c r="Y97" s="5"/>
      <c r="Z97" s="70"/>
      <c r="AA97" s="70"/>
      <c r="AB97" s="69"/>
      <c r="AC97" s="70"/>
      <c r="AD97" s="70"/>
      <c r="AE97" s="71"/>
      <c r="AF97" s="70"/>
      <c r="AG97" s="70"/>
      <c r="AH97" s="5"/>
      <c r="AI97" s="70"/>
      <c r="AJ97" s="70"/>
      <c r="AK97" s="5"/>
      <c r="AL97" s="70"/>
      <c r="AM97" s="70"/>
      <c r="AN97" s="5"/>
      <c r="AO97" s="70"/>
      <c r="AP97" s="70"/>
      <c r="AQ97" s="5"/>
      <c r="AR97" s="70"/>
      <c r="AS97" s="70"/>
    </row>
    <row r="98" spans="1:45" customForma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8"/>
      <c r="L98" s="68"/>
      <c r="M98" s="69"/>
      <c r="N98" s="70"/>
      <c r="O98" s="70"/>
      <c r="P98" s="71"/>
      <c r="Q98" s="70"/>
      <c r="R98" s="70"/>
      <c r="S98" s="5"/>
      <c r="T98" s="70"/>
      <c r="U98" s="70"/>
      <c r="V98" s="5"/>
      <c r="W98" s="70"/>
      <c r="X98" s="70"/>
      <c r="Y98" s="5"/>
      <c r="Z98" s="70"/>
      <c r="AA98" s="70"/>
      <c r="AB98" s="69"/>
      <c r="AC98" s="70"/>
      <c r="AD98" s="70"/>
      <c r="AE98" s="71"/>
      <c r="AF98" s="70"/>
      <c r="AG98" s="70"/>
      <c r="AH98" s="5"/>
      <c r="AI98" s="70"/>
      <c r="AJ98" s="70"/>
      <c r="AK98" s="5"/>
      <c r="AL98" s="70"/>
      <c r="AM98" s="70"/>
      <c r="AN98" s="5"/>
      <c r="AO98" s="70"/>
      <c r="AP98" s="70"/>
      <c r="AQ98" s="5"/>
      <c r="AR98" s="70"/>
      <c r="AS98" s="70"/>
    </row>
    <row r="99" spans="1:45" customForma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8"/>
      <c r="L99" s="68"/>
      <c r="M99" s="69"/>
      <c r="N99" s="70"/>
      <c r="O99" s="70"/>
      <c r="P99" s="71"/>
      <c r="Q99" s="70"/>
      <c r="R99" s="70"/>
      <c r="S99" s="5"/>
      <c r="T99" s="70"/>
      <c r="U99" s="70"/>
      <c r="V99" s="5"/>
      <c r="W99" s="70"/>
      <c r="X99" s="70"/>
      <c r="Y99" s="5"/>
      <c r="Z99" s="70"/>
      <c r="AA99" s="70"/>
      <c r="AB99" s="69"/>
      <c r="AC99" s="70"/>
      <c r="AD99" s="70"/>
      <c r="AE99" s="71"/>
      <c r="AF99" s="70"/>
      <c r="AG99" s="70"/>
      <c r="AH99" s="5"/>
      <c r="AI99" s="70"/>
      <c r="AJ99" s="70"/>
      <c r="AK99" s="5"/>
      <c r="AL99" s="70"/>
      <c r="AM99" s="70"/>
      <c r="AN99" s="5"/>
      <c r="AO99" s="70"/>
      <c r="AP99" s="70"/>
      <c r="AQ99" s="5"/>
      <c r="AR99" s="70"/>
      <c r="AS99" s="70"/>
    </row>
    <row r="100" spans="1:45" customForma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8"/>
      <c r="L100" s="68"/>
      <c r="M100" s="69"/>
      <c r="N100" s="70"/>
      <c r="O100" s="70"/>
      <c r="P100" s="71"/>
      <c r="Q100" s="70"/>
      <c r="R100" s="70"/>
      <c r="S100" s="5"/>
      <c r="T100" s="70"/>
      <c r="U100" s="70"/>
      <c r="V100" s="5"/>
      <c r="W100" s="70"/>
      <c r="X100" s="70"/>
      <c r="Y100" s="5"/>
      <c r="Z100" s="70"/>
      <c r="AA100" s="70"/>
      <c r="AB100" s="69"/>
      <c r="AC100" s="70"/>
      <c r="AD100" s="70"/>
      <c r="AE100" s="71"/>
      <c r="AF100" s="70"/>
      <c r="AG100" s="70"/>
      <c r="AH100" s="5"/>
      <c r="AI100" s="70"/>
      <c r="AJ100" s="70"/>
      <c r="AK100" s="5"/>
      <c r="AL100" s="70"/>
      <c r="AM100" s="70"/>
      <c r="AN100" s="5"/>
      <c r="AO100" s="70"/>
      <c r="AP100" s="70"/>
      <c r="AQ100" s="5"/>
      <c r="AR100" s="70"/>
      <c r="AS100" s="70"/>
    </row>
    <row r="101" spans="1:45" customForma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8"/>
      <c r="L101" s="68"/>
      <c r="M101" s="69"/>
      <c r="N101" s="70"/>
      <c r="O101" s="70"/>
      <c r="P101" s="71"/>
      <c r="Q101" s="70"/>
      <c r="R101" s="70"/>
      <c r="S101" s="5"/>
      <c r="T101" s="70"/>
      <c r="U101" s="70"/>
      <c r="V101" s="5"/>
      <c r="W101" s="70"/>
      <c r="X101" s="70"/>
      <c r="Y101" s="5"/>
      <c r="Z101" s="70"/>
      <c r="AA101" s="70"/>
      <c r="AB101" s="69"/>
      <c r="AC101" s="70"/>
      <c r="AD101" s="70"/>
      <c r="AE101" s="71"/>
      <c r="AF101" s="70"/>
      <c r="AG101" s="70"/>
      <c r="AH101" s="5"/>
      <c r="AI101" s="70"/>
      <c r="AJ101" s="70"/>
      <c r="AK101" s="5"/>
      <c r="AL101" s="70"/>
      <c r="AM101" s="70"/>
      <c r="AN101" s="5"/>
      <c r="AO101" s="70"/>
      <c r="AP101" s="70"/>
      <c r="AQ101" s="5"/>
      <c r="AR101" s="70"/>
      <c r="AS101" s="70"/>
    </row>
    <row r="102" spans="1:45" customForma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8"/>
      <c r="L102" s="68"/>
      <c r="M102" s="69"/>
      <c r="N102" s="70"/>
      <c r="O102" s="70"/>
      <c r="P102" s="71"/>
      <c r="Q102" s="70"/>
      <c r="R102" s="70"/>
      <c r="S102" s="5"/>
      <c r="T102" s="70"/>
      <c r="U102" s="70"/>
      <c r="V102" s="5"/>
      <c r="W102" s="70"/>
      <c r="X102" s="70"/>
      <c r="Y102" s="5"/>
      <c r="Z102" s="70"/>
      <c r="AA102" s="70"/>
      <c r="AB102" s="69"/>
      <c r="AC102" s="70"/>
      <c r="AD102" s="70"/>
      <c r="AE102" s="71"/>
      <c r="AF102" s="70"/>
      <c r="AG102" s="70"/>
      <c r="AH102" s="5"/>
      <c r="AI102" s="70"/>
      <c r="AJ102" s="70"/>
      <c r="AK102" s="5"/>
      <c r="AL102" s="70"/>
      <c r="AM102" s="70"/>
      <c r="AN102" s="5"/>
      <c r="AO102" s="70"/>
      <c r="AP102" s="70"/>
      <c r="AQ102" s="5"/>
      <c r="AR102" s="70"/>
      <c r="AS102" s="70"/>
    </row>
    <row r="103" spans="1:45" customForma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8"/>
      <c r="L103" s="68"/>
      <c r="M103" s="69"/>
      <c r="N103" s="70"/>
      <c r="O103" s="70"/>
      <c r="P103" s="71"/>
      <c r="Q103" s="70"/>
      <c r="R103" s="70"/>
      <c r="S103" s="5"/>
      <c r="T103" s="70"/>
      <c r="U103" s="70"/>
      <c r="V103" s="5"/>
      <c r="W103" s="70"/>
      <c r="X103" s="70"/>
      <c r="Y103" s="5"/>
      <c r="Z103" s="70"/>
      <c r="AA103" s="70"/>
      <c r="AB103" s="69"/>
      <c r="AC103" s="70"/>
      <c r="AD103" s="70"/>
      <c r="AE103" s="71"/>
      <c r="AF103" s="70"/>
      <c r="AG103" s="70"/>
      <c r="AH103" s="5"/>
      <c r="AI103" s="70"/>
      <c r="AJ103" s="70"/>
      <c r="AK103" s="5"/>
      <c r="AL103" s="70"/>
      <c r="AM103" s="70"/>
      <c r="AN103" s="5"/>
      <c r="AO103" s="70"/>
      <c r="AP103" s="70"/>
      <c r="AQ103" s="5"/>
      <c r="AR103" s="70"/>
      <c r="AS103" s="70"/>
    </row>
    <row r="104" spans="1:45" customForma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8"/>
      <c r="L104" s="68"/>
      <c r="M104" s="69"/>
      <c r="N104" s="70"/>
      <c r="O104" s="70"/>
      <c r="P104" s="71"/>
      <c r="Q104" s="70"/>
      <c r="R104" s="70"/>
      <c r="S104" s="5"/>
      <c r="T104" s="70"/>
      <c r="U104" s="70"/>
      <c r="V104" s="5"/>
      <c r="W104" s="70"/>
      <c r="X104" s="70"/>
      <c r="Y104" s="5"/>
      <c r="Z104" s="70"/>
      <c r="AA104" s="70"/>
      <c r="AB104" s="69"/>
      <c r="AC104" s="70"/>
      <c r="AD104" s="70"/>
      <c r="AE104" s="71"/>
      <c r="AF104" s="70"/>
      <c r="AG104" s="70"/>
      <c r="AH104" s="5"/>
      <c r="AI104" s="70"/>
      <c r="AJ104" s="70"/>
      <c r="AK104" s="5"/>
      <c r="AL104" s="70"/>
      <c r="AM104" s="70"/>
      <c r="AN104" s="5"/>
      <c r="AO104" s="70"/>
      <c r="AP104" s="70"/>
      <c r="AQ104" s="5"/>
      <c r="AR104" s="70"/>
      <c r="AS104" s="70"/>
    </row>
    <row r="105" spans="1:45" customForma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8"/>
      <c r="L105" s="68"/>
      <c r="M105" s="69"/>
      <c r="N105" s="70"/>
      <c r="O105" s="70"/>
      <c r="P105" s="71"/>
      <c r="Q105" s="70"/>
      <c r="R105" s="70"/>
      <c r="S105" s="5"/>
      <c r="T105" s="70"/>
      <c r="U105" s="70"/>
      <c r="V105" s="5"/>
      <c r="W105" s="70"/>
      <c r="X105" s="70"/>
      <c r="Y105" s="5"/>
      <c r="Z105" s="70"/>
      <c r="AA105" s="70"/>
      <c r="AB105" s="69"/>
      <c r="AC105" s="70"/>
      <c r="AD105" s="70"/>
      <c r="AE105" s="71"/>
      <c r="AF105" s="70"/>
      <c r="AG105" s="70"/>
      <c r="AH105" s="5"/>
      <c r="AI105" s="70"/>
      <c r="AJ105" s="70"/>
      <c r="AK105" s="5"/>
      <c r="AL105" s="70"/>
      <c r="AM105" s="70"/>
      <c r="AN105" s="5"/>
      <c r="AO105" s="70"/>
      <c r="AP105" s="70"/>
      <c r="AQ105" s="5"/>
      <c r="AR105" s="70"/>
      <c r="AS105" s="70"/>
    </row>
    <row r="106" spans="1:45" customForma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8"/>
      <c r="L106" s="68"/>
      <c r="M106" s="69"/>
      <c r="N106" s="70"/>
      <c r="O106" s="70"/>
      <c r="P106" s="71"/>
      <c r="Q106" s="70"/>
      <c r="R106" s="70"/>
      <c r="S106" s="5"/>
      <c r="T106" s="70"/>
      <c r="U106" s="70"/>
      <c r="V106" s="5"/>
      <c r="W106" s="70"/>
      <c r="X106" s="70"/>
      <c r="Y106" s="5"/>
      <c r="Z106" s="70"/>
      <c r="AA106" s="70"/>
      <c r="AB106" s="69"/>
      <c r="AC106" s="70"/>
      <c r="AD106" s="70"/>
      <c r="AE106" s="71"/>
      <c r="AF106" s="70"/>
      <c r="AG106" s="70"/>
      <c r="AH106" s="5"/>
      <c r="AI106" s="70"/>
      <c r="AJ106" s="70"/>
      <c r="AK106" s="5"/>
      <c r="AL106" s="70"/>
      <c r="AM106" s="70"/>
      <c r="AN106" s="5"/>
      <c r="AO106" s="70"/>
      <c r="AP106" s="70"/>
      <c r="AQ106" s="5"/>
      <c r="AR106" s="70"/>
      <c r="AS106" s="70"/>
    </row>
    <row r="107" spans="1:45" customForma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8"/>
      <c r="L107" s="68"/>
      <c r="M107" s="69"/>
      <c r="N107" s="70"/>
      <c r="O107" s="70"/>
      <c r="P107" s="71"/>
      <c r="Q107" s="70"/>
      <c r="R107" s="70"/>
      <c r="S107" s="5"/>
      <c r="T107" s="70"/>
      <c r="U107" s="70"/>
      <c r="V107" s="5"/>
      <c r="W107" s="70"/>
      <c r="X107" s="70"/>
      <c r="Y107" s="5"/>
      <c r="Z107" s="70"/>
      <c r="AA107" s="70"/>
      <c r="AB107" s="69"/>
      <c r="AC107" s="70"/>
      <c r="AD107" s="70"/>
      <c r="AE107" s="71"/>
      <c r="AF107" s="70"/>
      <c r="AG107" s="70"/>
      <c r="AH107" s="5"/>
      <c r="AI107" s="70"/>
      <c r="AJ107" s="70"/>
      <c r="AK107" s="5"/>
      <c r="AL107" s="70"/>
      <c r="AM107" s="70"/>
      <c r="AN107" s="5"/>
      <c r="AO107" s="70"/>
      <c r="AP107" s="70"/>
      <c r="AQ107" s="5"/>
      <c r="AR107" s="70"/>
      <c r="AS107" s="70"/>
    </row>
    <row r="108" spans="1:45" customForma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8"/>
      <c r="L108" s="68"/>
      <c r="M108" s="69"/>
      <c r="N108" s="70"/>
      <c r="O108" s="70"/>
      <c r="P108" s="71"/>
      <c r="Q108" s="70"/>
      <c r="R108" s="70"/>
      <c r="S108" s="5"/>
      <c r="T108" s="70"/>
      <c r="U108" s="70"/>
      <c r="V108" s="5"/>
      <c r="W108" s="70"/>
      <c r="X108" s="70"/>
      <c r="Y108" s="5"/>
      <c r="Z108" s="70"/>
      <c r="AA108" s="70"/>
      <c r="AB108" s="69"/>
      <c r="AC108" s="70"/>
      <c r="AD108" s="70"/>
      <c r="AE108" s="71"/>
      <c r="AF108" s="70"/>
      <c r="AG108" s="70"/>
      <c r="AH108" s="5"/>
      <c r="AI108" s="70"/>
      <c r="AJ108" s="70"/>
      <c r="AK108" s="5"/>
      <c r="AL108" s="70"/>
      <c r="AM108" s="70"/>
      <c r="AN108" s="5"/>
      <c r="AO108" s="70"/>
      <c r="AP108" s="70"/>
      <c r="AQ108" s="5"/>
      <c r="AR108" s="70"/>
      <c r="AS108" s="70"/>
    </row>
    <row r="109" spans="1:45" customForma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8"/>
      <c r="L109" s="68"/>
      <c r="M109" s="69"/>
      <c r="N109" s="70"/>
      <c r="O109" s="70"/>
      <c r="P109" s="71"/>
      <c r="Q109" s="70"/>
      <c r="R109" s="70"/>
      <c r="S109" s="5"/>
      <c r="T109" s="70"/>
      <c r="U109" s="70"/>
      <c r="V109" s="5"/>
      <c r="W109" s="70"/>
      <c r="X109" s="70"/>
      <c r="Y109" s="5"/>
      <c r="Z109" s="70"/>
      <c r="AA109" s="70"/>
      <c r="AB109" s="69"/>
      <c r="AC109" s="70"/>
      <c r="AD109" s="70"/>
      <c r="AE109" s="71"/>
      <c r="AF109" s="70"/>
      <c r="AG109" s="70"/>
      <c r="AH109" s="5"/>
      <c r="AI109" s="70"/>
      <c r="AJ109" s="70"/>
      <c r="AK109" s="5"/>
      <c r="AL109" s="70"/>
      <c r="AM109" s="70"/>
      <c r="AN109" s="5"/>
      <c r="AO109" s="70"/>
      <c r="AP109" s="70"/>
      <c r="AQ109" s="5"/>
      <c r="AR109" s="70"/>
      <c r="AS109" s="70"/>
    </row>
    <row r="110" spans="1:45" customForma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8"/>
      <c r="L110" s="68"/>
      <c r="M110" s="69"/>
      <c r="N110" s="70"/>
      <c r="O110" s="70"/>
      <c r="P110" s="71"/>
      <c r="Q110" s="70"/>
      <c r="R110" s="70"/>
      <c r="S110" s="5"/>
      <c r="T110" s="70"/>
      <c r="U110" s="70"/>
      <c r="V110" s="5"/>
      <c r="W110" s="70"/>
      <c r="X110" s="70"/>
      <c r="Y110" s="5"/>
      <c r="Z110" s="70"/>
      <c r="AA110" s="70"/>
      <c r="AB110" s="69"/>
      <c r="AC110" s="70"/>
      <c r="AD110" s="70"/>
      <c r="AE110" s="71"/>
      <c r="AF110" s="70"/>
      <c r="AG110" s="70"/>
      <c r="AH110" s="5"/>
      <c r="AI110" s="70"/>
      <c r="AJ110" s="70"/>
      <c r="AK110" s="5"/>
      <c r="AL110" s="70"/>
      <c r="AM110" s="70"/>
      <c r="AN110" s="5"/>
      <c r="AO110" s="70"/>
      <c r="AP110" s="70"/>
      <c r="AQ110" s="5"/>
      <c r="AR110" s="70"/>
      <c r="AS110" s="70"/>
    </row>
    <row r="111" spans="1:45" customForma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8"/>
      <c r="L111" s="68"/>
      <c r="M111" s="69"/>
      <c r="N111" s="70"/>
      <c r="O111" s="70"/>
      <c r="P111" s="71"/>
      <c r="Q111" s="70"/>
      <c r="R111" s="70"/>
      <c r="S111" s="5"/>
      <c r="T111" s="70"/>
      <c r="U111" s="70"/>
      <c r="V111" s="5"/>
      <c r="W111" s="70"/>
      <c r="X111" s="70"/>
      <c r="Y111" s="5"/>
      <c r="Z111" s="70"/>
      <c r="AA111" s="70"/>
      <c r="AB111" s="69"/>
      <c r="AC111" s="70"/>
      <c r="AD111" s="70"/>
      <c r="AE111" s="71"/>
      <c r="AF111" s="70"/>
      <c r="AG111" s="70"/>
      <c r="AH111" s="5"/>
      <c r="AI111" s="70"/>
      <c r="AJ111" s="70"/>
      <c r="AK111" s="5"/>
      <c r="AL111" s="70"/>
      <c r="AM111" s="70"/>
      <c r="AN111" s="5"/>
      <c r="AO111" s="70"/>
      <c r="AP111" s="70"/>
      <c r="AQ111" s="5"/>
      <c r="AR111" s="70"/>
      <c r="AS111" s="70"/>
    </row>
    <row r="112" spans="1:45" customForma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8"/>
      <c r="L112" s="68"/>
      <c r="M112" s="69"/>
      <c r="N112" s="70"/>
      <c r="O112" s="70"/>
      <c r="P112" s="71"/>
      <c r="Q112" s="70"/>
      <c r="R112" s="70"/>
      <c r="S112" s="5"/>
      <c r="T112" s="70"/>
      <c r="U112" s="70"/>
      <c r="V112" s="5"/>
      <c r="W112" s="70"/>
      <c r="X112" s="70"/>
      <c r="Y112" s="5"/>
      <c r="Z112" s="70"/>
      <c r="AA112" s="70"/>
      <c r="AB112" s="69"/>
      <c r="AC112" s="70"/>
      <c r="AD112" s="70"/>
      <c r="AE112" s="71"/>
      <c r="AF112" s="70"/>
      <c r="AG112" s="70"/>
      <c r="AH112" s="5"/>
      <c r="AI112" s="70"/>
      <c r="AJ112" s="70"/>
      <c r="AK112" s="5"/>
      <c r="AL112" s="70"/>
      <c r="AM112" s="70"/>
      <c r="AN112" s="5"/>
      <c r="AO112" s="70"/>
      <c r="AP112" s="70"/>
      <c r="AQ112" s="5"/>
      <c r="AR112" s="70"/>
      <c r="AS112" s="70"/>
    </row>
    <row r="113" spans="1:45" customForma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8"/>
      <c r="L113" s="68"/>
      <c r="M113" s="69"/>
      <c r="N113" s="70"/>
      <c r="O113" s="70"/>
      <c r="P113" s="71"/>
      <c r="Q113" s="70"/>
      <c r="R113" s="70"/>
      <c r="S113" s="5"/>
      <c r="T113" s="70"/>
      <c r="U113" s="70"/>
      <c r="V113" s="5"/>
      <c r="W113" s="70"/>
      <c r="X113" s="70"/>
      <c r="Y113" s="5"/>
      <c r="Z113" s="70"/>
      <c r="AA113" s="70"/>
      <c r="AB113" s="69"/>
      <c r="AC113" s="70"/>
      <c r="AD113" s="70"/>
      <c r="AE113" s="71"/>
      <c r="AF113" s="70"/>
      <c r="AG113" s="70"/>
      <c r="AH113" s="5"/>
      <c r="AI113" s="70"/>
      <c r="AJ113" s="70"/>
      <c r="AK113" s="5"/>
      <c r="AL113" s="70"/>
      <c r="AM113" s="70"/>
      <c r="AN113" s="5"/>
      <c r="AO113" s="70"/>
      <c r="AP113" s="70"/>
      <c r="AQ113" s="5"/>
      <c r="AR113" s="70"/>
      <c r="AS113" s="70"/>
    </row>
    <row r="114" spans="1:45" customForma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8"/>
      <c r="L114" s="68"/>
      <c r="M114" s="69"/>
      <c r="N114" s="70"/>
      <c r="O114" s="70"/>
      <c r="P114" s="71"/>
      <c r="Q114" s="70"/>
      <c r="R114" s="70"/>
      <c r="S114" s="5"/>
      <c r="T114" s="70"/>
      <c r="U114" s="70"/>
      <c r="V114" s="5"/>
      <c r="W114" s="70"/>
      <c r="X114" s="70"/>
      <c r="Y114" s="5"/>
      <c r="Z114" s="70"/>
      <c r="AA114" s="70"/>
      <c r="AB114" s="69"/>
      <c r="AC114" s="70"/>
      <c r="AD114" s="70"/>
      <c r="AE114" s="71"/>
      <c r="AF114" s="70"/>
      <c r="AG114" s="70"/>
      <c r="AH114" s="5"/>
      <c r="AI114" s="70"/>
      <c r="AJ114" s="70"/>
      <c r="AK114" s="5"/>
      <c r="AL114" s="70"/>
      <c r="AM114" s="70"/>
      <c r="AN114" s="5"/>
      <c r="AO114" s="70"/>
      <c r="AP114" s="70"/>
      <c r="AQ114" s="5"/>
      <c r="AR114" s="70"/>
      <c r="AS114" s="70"/>
    </row>
    <row r="115" spans="1:45" customForma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8"/>
      <c r="L115" s="68"/>
      <c r="M115" s="69"/>
      <c r="N115" s="70"/>
      <c r="O115" s="70"/>
      <c r="P115" s="71"/>
      <c r="Q115" s="70"/>
      <c r="R115" s="70"/>
      <c r="S115" s="5"/>
      <c r="T115" s="70"/>
      <c r="U115" s="70"/>
      <c r="V115" s="5"/>
      <c r="W115" s="70"/>
      <c r="X115" s="70"/>
      <c r="Y115" s="5"/>
      <c r="Z115" s="70"/>
      <c r="AA115" s="70"/>
      <c r="AB115" s="69"/>
      <c r="AC115" s="70"/>
      <c r="AD115" s="70"/>
      <c r="AE115" s="71"/>
      <c r="AF115" s="70"/>
      <c r="AG115" s="70"/>
      <c r="AH115" s="5"/>
      <c r="AI115" s="70"/>
      <c r="AJ115" s="70"/>
      <c r="AK115" s="5"/>
      <c r="AL115" s="70"/>
      <c r="AM115" s="70"/>
      <c r="AN115" s="5"/>
      <c r="AO115" s="70"/>
      <c r="AP115" s="70"/>
      <c r="AQ115" s="5"/>
      <c r="AR115" s="70"/>
      <c r="AS115" s="70"/>
    </row>
    <row r="116" spans="1:45" customForma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8"/>
      <c r="L116" s="68"/>
      <c r="M116" s="69"/>
      <c r="N116" s="70"/>
      <c r="O116" s="70"/>
      <c r="P116" s="71"/>
      <c r="Q116" s="70"/>
      <c r="R116" s="70"/>
      <c r="S116" s="5"/>
      <c r="T116" s="70"/>
      <c r="U116" s="70"/>
      <c r="V116" s="5"/>
      <c r="W116" s="70"/>
      <c r="X116" s="70"/>
      <c r="Y116" s="5"/>
      <c r="Z116" s="70"/>
      <c r="AA116" s="70"/>
      <c r="AB116" s="69"/>
      <c r="AC116" s="70"/>
      <c r="AD116" s="70"/>
      <c r="AE116" s="71"/>
      <c r="AF116" s="70"/>
      <c r="AG116" s="70"/>
      <c r="AH116" s="5"/>
      <c r="AI116" s="70"/>
      <c r="AJ116" s="70"/>
      <c r="AK116" s="5"/>
      <c r="AL116" s="70"/>
      <c r="AM116" s="70"/>
      <c r="AN116" s="5"/>
      <c r="AO116" s="70"/>
      <c r="AP116" s="70"/>
      <c r="AQ116" s="5"/>
      <c r="AR116" s="70"/>
      <c r="AS116" s="70"/>
    </row>
    <row r="117" spans="1:45" customForma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8"/>
      <c r="L117" s="68"/>
      <c r="M117" s="69"/>
      <c r="N117" s="70"/>
      <c r="O117" s="70"/>
      <c r="P117" s="71"/>
      <c r="Q117" s="70"/>
      <c r="R117" s="70"/>
      <c r="S117" s="5"/>
      <c r="T117" s="70"/>
      <c r="U117" s="70"/>
      <c r="V117" s="5"/>
      <c r="W117" s="70"/>
      <c r="X117" s="70"/>
      <c r="Y117" s="5"/>
      <c r="Z117" s="70"/>
      <c r="AA117" s="70"/>
      <c r="AB117" s="69"/>
      <c r="AC117" s="70"/>
      <c r="AD117" s="70"/>
      <c r="AE117" s="71"/>
      <c r="AF117" s="70"/>
      <c r="AG117" s="70"/>
      <c r="AH117" s="5"/>
      <c r="AI117" s="70"/>
      <c r="AJ117" s="70"/>
      <c r="AK117" s="5"/>
      <c r="AL117" s="70"/>
      <c r="AM117" s="70"/>
      <c r="AN117" s="5"/>
      <c r="AO117" s="70"/>
      <c r="AP117" s="70"/>
      <c r="AQ117" s="5"/>
      <c r="AR117" s="70"/>
      <c r="AS117" s="70"/>
    </row>
    <row r="118" spans="1:45" customForma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8"/>
      <c r="L118" s="68"/>
      <c r="M118" s="69"/>
      <c r="N118" s="70"/>
      <c r="O118" s="70"/>
      <c r="P118" s="71"/>
      <c r="Q118" s="70"/>
      <c r="R118" s="70"/>
      <c r="S118" s="5"/>
      <c r="T118" s="70"/>
      <c r="U118" s="70"/>
      <c r="V118" s="5"/>
      <c r="W118" s="70"/>
      <c r="X118" s="70"/>
      <c r="Y118" s="5"/>
      <c r="Z118" s="70"/>
      <c r="AA118" s="70"/>
      <c r="AB118" s="69"/>
      <c r="AC118" s="70"/>
      <c r="AD118" s="70"/>
      <c r="AE118" s="71"/>
      <c r="AF118" s="70"/>
      <c r="AG118" s="70"/>
      <c r="AH118" s="5"/>
      <c r="AI118" s="70"/>
      <c r="AJ118" s="70"/>
      <c r="AK118" s="5"/>
      <c r="AL118" s="70"/>
      <c r="AM118" s="70"/>
      <c r="AN118" s="5"/>
      <c r="AO118" s="70"/>
      <c r="AP118" s="70"/>
      <c r="AQ118" s="5"/>
      <c r="AR118" s="70"/>
      <c r="AS118" s="70"/>
    </row>
    <row r="119" spans="1:45" customForma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8"/>
      <c r="L119" s="68"/>
      <c r="M119" s="69"/>
      <c r="N119" s="70"/>
      <c r="O119" s="70"/>
      <c r="P119" s="72"/>
      <c r="Q119" s="70"/>
      <c r="R119" s="70"/>
      <c r="S119" s="5"/>
      <c r="T119" s="70"/>
      <c r="U119" s="70"/>
      <c r="V119" s="5"/>
      <c r="W119" s="70"/>
      <c r="X119" s="70"/>
      <c r="Y119" s="5"/>
      <c r="Z119" s="70"/>
      <c r="AA119" s="70"/>
      <c r="AB119" s="69"/>
      <c r="AC119" s="70"/>
      <c r="AD119" s="70"/>
      <c r="AE119" s="72"/>
      <c r="AF119" s="70"/>
      <c r="AG119" s="70"/>
      <c r="AH119" s="5"/>
      <c r="AI119" s="70"/>
      <c r="AJ119" s="70"/>
      <c r="AK119" s="5"/>
      <c r="AL119" s="70"/>
      <c r="AM119" s="70"/>
      <c r="AN119" s="5"/>
      <c r="AO119" s="70"/>
      <c r="AP119" s="70"/>
      <c r="AQ119" s="5"/>
      <c r="AR119" s="70"/>
      <c r="AS119" s="70"/>
    </row>
    <row r="120" spans="1:45" customForma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8"/>
      <c r="L120" s="68"/>
      <c r="M120" s="69"/>
      <c r="N120" s="70"/>
      <c r="O120" s="70"/>
      <c r="P120" s="72"/>
      <c r="Q120" s="70"/>
      <c r="R120" s="70"/>
      <c r="S120" s="5"/>
      <c r="T120" s="70"/>
      <c r="U120" s="70"/>
      <c r="V120" s="5"/>
      <c r="W120" s="70"/>
      <c r="X120" s="70"/>
      <c r="Y120" s="5"/>
      <c r="Z120" s="70"/>
      <c r="AA120" s="70"/>
      <c r="AB120" s="69"/>
      <c r="AC120" s="70"/>
      <c r="AD120" s="70"/>
      <c r="AE120" s="72"/>
      <c r="AF120" s="70"/>
      <c r="AG120" s="70"/>
      <c r="AH120" s="5"/>
      <c r="AI120" s="70"/>
      <c r="AJ120" s="70"/>
      <c r="AK120" s="5"/>
      <c r="AL120" s="70"/>
      <c r="AM120" s="70"/>
      <c r="AN120" s="5"/>
      <c r="AO120" s="70"/>
      <c r="AP120" s="70"/>
      <c r="AQ120" s="5"/>
      <c r="AR120" s="70"/>
      <c r="AS120" s="70"/>
    </row>
    <row r="121" spans="1:45" customForma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8"/>
      <c r="L121" s="68"/>
      <c r="M121" s="69"/>
      <c r="N121" s="70"/>
      <c r="O121" s="70"/>
      <c r="P121" s="72"/>
      <c r="Q121" s="70"/>
      <c r="R121" s="70"/>
      <c r="S121" s="5"/>
      <c r="T121" s="70"/>
      <c r="U121" s="70"/>
      <c r="V121" s="5"/>
      <c r="W121" s="70"/>
      <c r="X121" s="70"/>
      <c r="Y121" s="5"/>
      <c r="Z121" s="70"/>
      <c r="AA121" s="70"/>
      <c r="AB121" s="69"/>
      <c r="AC121" s="70"/>
      <c r="AD121" s="70"/>
      <c r="AE121" s="72"/>
      <c r="AF121" s="70"/>
      <c r="AG121" s="70"/>
      <c r="AH121" s="5"/>
      <c r="AI121" s="70"/>
      <c r="AJ121" s="70"/>
      <c r="AK121" s="5"/>
      <c r="AL121" s="70"/>
      <c r="AM121" s="70"/>
      <c r="AN121" s="5"/>
      <c r="AO121" s="70"/>
      <c r="AP121" s="70"/>
      <c r="AQ121" s="5"/>
      <c r="AR121" s="70"/>
      <c r="AS121" s="70"/>
    </row>
    <row r="122" spans="1:45" customForma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8"/>
      <c r="L122" s="68"/>
      <c r="M122" s="69"/>
      <c r="N122" s="70"/>
      <c r="O122" s="70"/>
      <c r="P122" s="72"/>
      <c r="Q122" s="70"/>
      <c r="R122" s="70"/>
      <c r="S122" s="5"/>
      <c r="T122" s="70"/>
      <c r="U122" s="70"/>
      <c r="V122" s="5"/>
      <c r="W122" s="70"/>
      <c r="X122" s="70"/>
      <c r="Y122" s="5"/>
      <c r="Z122" s="70"/>
      <c r="AA122" s="70"/>
      <c r="AB122" s="69"/>
      <c r="AC122" s="70"/>
      <c r="AD122" s="70"/>
      <c r="AE122" s="72"/>
      <c r="AF122" s="70"/>
      <c r="AG122" s="70"/>
      <c r="AH122" s="5"/>
      <c r="AI122" s="70"/>
      <c r="AJ122" s="70"/>
      <c r="AK122" s="5"/>
      <c r="AL122" s="70"/>
      <c r="AM122" s="70"/>
      <c r="AN122" s="5"/>
      <c r="AO122" s="70"/>
      <c r="AP122" s="70"/>
      <c r="AQ122" s="5"/>
      <c r="AR122" s="70"/>
      <c r="AS122" s="70"/>
    </row>
    <row r="123" spans="1:45" customForma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8"/>
      <c r="L123" s="68"/>
      <c r="M123" s="69"/>
      <c r="N123" s="70"/>
      <c r="O123" s="70"/>
      <c r="P123" s="72"/>
      <c r="Q123" s="70"/>
      <c r="R123" s="70"/>
      <c r="S123" s="5"/>
      <c r="T123" s="70"/>
      <c r="U123" s="70"/>
      <c r="V123" s="5"/>
      <c r="W123" s="70"/>
      <c r="X123" s="70"/>
      <c r="Y123" s="5"/>
      <c r="Z123" s="70"/>
      <c r="AA123" s="70"/>
      <c r="AB123" s="69"/>
      <c r="AC123" s="70"/>
      <c r="AD123" s="70"/>
      <c r="AE123" s="72"/>
      <c r="AF123" s="70"/>
      <c r="AG123" s="70"/>
      <c r="AH123" s="5"/>
      <c r="AI123" s="70"/>
      <c r="AJ123" s="70"/>
      <c r="AK123" s="5"/>
      <c r="AL123" s="70"/>
      <c r="AM123" s="70"/>
      <c r="AN123" s="5"/>
      <c r="AO123" s="70"/>
      <c r="AP123" s="70"/>
      <c r="AQ123" s="5"/>
      <c r="AR123" s="70"/>
      <c r="AS123" s="70"/>
    </row>
    <row r="124" spans="1:45" customForma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8"/>
      <c r="L124" s="68"/>
      <c r="M124" s="69"/>
      <c r="N124" s="70"/>
      <c r="O124" s="70"/>
      <c r="P124" s="72"/>
      <c r="Q124" s="70"/>
      <c r="R124" s="70"/>
      <c r="S124" s="5"/>
      <c r="T124" s="70"/>
      <c r="U124" s="70"/>
      <c r="V124" s="5"/>
      <c r="W124" s="70"/>
      <c r="X124" s="70"/>
      <c r="Y124" s="5"/>
      <c r="Z124" s="70"/>
      <c r="AA124" s="70"/>
      <c r="AB124" s="69"/>
      <c r="AC124" s="70"/>
      <c r="AD124" s="70"/>
      <c r="AE124" s="72"/>
      <c r="AF124" s="70"/>
      <c r="AG124" s="70"/>
      <c r="AH124" s="5"/>
      <c r="AI124" s="70"/>
      <c r="AJ124" s="70"/>
      <c r="AK124" s="5"/>
      <c r="AL124" s="70"/>
      <c r="AM124" s="70"/>
      <c r="AN124" s="5"/>
      <c r="AO124" s="70"/>
      <c r="AP124" s="70"/>
      <c r="AQ124" s="5"/>
      <c r="AR124" s="70"/>
      <c r="AS124" s="70"/>
    </row>
    <row r="125" spans="1:45" customForma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8"/>
      <c r="L125" s="68"/>
      <c r="M125" s="69"/>
      <c r="N125" s="70"/>
      <c r="O125" s="70"/>
      <c r="P125" s="72"/>
      <c r="Q125" s="70"/>
      <c r="R125" s="70"/>
      <c r="S125" s="5"/>
      <c r="T125" s="70"/>
      <c r="U125" s="70"/>
      <c r="V125" s="5"/>
      <c r="W125" s="70"/>
      <c r="X125" s="70"/>
      <c r="Y125" s="5"/>
      <c r="Z125" s="70"/>
      <c r="AA125" s="70"/>
      <c r="AB125" s="69"/>
      <c r="AC125" s="70"/>
      <c r="AD125" s="70"/>
      <c r="AE125" s="72"/>
      <c r="AF125" s="70"/>
      <c r="AG125" s="70"/>
      <c r="AH125" s="5"/>
      <c r="AI125" s="70"/>
      <c r="AJ125" s="70"/>
      <c r="AK125" s="5"/>
      <c r="AL125" s="70"/>
      <c r="AM125" s="70"/>
      <c r="AN125" s="5"/>
      <c r="AO125" s="70"/>
      <c r="AP125" s="70"/>
      <c r="AQ125" s="5"/>
      <c r="AR125" s="70"/>
      <c r="AS125" s="70"/>
    </row>
    <row r="126" spans="1:45" customForma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8"/>
      <c r="L126" s="68"/>
      <c r="M126" s="69"/>
      <c r="N126" s="70"/>
      <c r="O126" s="70"/>
      <c r="P126" s="72"/>
      <c r="Q126" s="70"/>
      <c r="R126" s="70"/>
      <c r="S126" s="5"/>
      <c r="T126" s="70"/>
      <c r="U126" s="70"/>
      <c r="V126" s="5"/>
      <c r="W126" s="70"/>
      <c r="X126" s="70"/>
      <c r="Y126" s="5"/>
      <c r="Z126" s="70"/>
      <c r="AA126" s="70"/>
      <c r="AB126" s="69"/>
      <c r="AC126" s="70"/>
      <c r="AD126" s="70"/>
      <c r="AE126" s="72"/>
      <c r="AF126" s="70"/>
      <c r="AG126" s="70"/>
      <c r="AH126" s="5"/>
      <c r="AI126" s="70"/>
      <c r="AJ126" s="70"/>
      <c r="AK126" s="5"/>
      <c r="AL126" s="70"/>
      <c r="AM126" s="70"/>
      <c r="AN126" s="5"/>
      <c r="AO126" s="70"/>
      <c r="AP126" s="70"/>
      <c r="AQ126" s="5"/>
      <c r="AR126" s="70"/>
      <c r="AS126" s="70"/>
    </row>
    <row r="127" spans="1:45" customForma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8"/>
      <c r="L127" s="68"/>
      <c r="M127" s="69"/>
      <c r="N127" s="70"/>
      <c r="O127" s="70"/>
      <c r="P127" s="72"/>
      <c r="Q127" s="70"/>
      <c r="R127" s="70"/>
      <c r="S127" s="5"/>
      <c r="T127" s="70"/>
      <c r="U127" s="70"/>
      <c r="V127" s="5"/>
      <c r="W127" s="70"/>
      <c r="X127" s="70"/>
      <c r="Y127" s="5"/>
      <c r="Z127" s="70"/>
      <c r="AA127" s="70"/>
      <c r="AB127" s="69"/>
      <c r="AC127" s="70"/>
      <c r="AD127" s="70"/>
      <c r="AE127" s="72"/>
      <c r="AF127" s="70"/>
      <c r="AG127" s="70"/>
      <c r="AH127" s="5"/>
      <c r="AI127" s="70"/>
      <c r="AJ127" s="70"/>
      <c r="AK127" s="5"/>
      <c r="AL127" s="70"/>
      <c r="AM127" s="70"/>
      <c r="AN127" s="5"/>
      <c r="AO127" s="70"/>
      <c r="AP127" s="70"/>
      <c r="AQ127" s="5"/>
      <c r="AR127" s="70"/>
      <c r="AS127" s="70"/>
    </row>
    <row r="128" spans="1:45" customForma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8"/>
      <c r="L128" s="68"/>
      <c r="M128" s="69"/>
      <c r="N128" s="70"/>
      <c r="O128" s="70"/>
      <c r="P128" s="72"/>
      <c r="Q128" s="70"/>
      <c r="R128" s="70"/>
      <c r="S128" s="5"/>
      <c r="T128" s="70"/>
      <c r="U128" s="70"/>
      <c r="V128" s="5"/>
      <c r="W128" s="70"/>
      <c r="X128" s="70"/>
      <c r="Y128" s="5"/>
      <c r="Z128" s="70"/>
      <c r="AA128" s="70"/>
      <c r="AB128" s="69"/>
      <c r="AC128" s="70"/>
      <c r="AD128" s="70"/>
      <c r="AE128" s="72"/>
      <c r="AF128" s="70"/>
      <c r="AG128" s="70"/>
      <c r="AH128" s="5"/>
      <c r="AI128" s="70"/>
      <c r="AJ128" s="70"/>
      <c r="AK128" s="5"/>
      <c r="AL128" s="70"/>
      <c r="AM128" s="70"/>
      <c r="AN128" s="5"/>
      <c r="AO128" s="70"/>
      <c r="AP128" s="70"/>
      <c r="AQ128" s="5"/>
      <c r="AR128" s="70"/>
      <c r="AS128" s="70"/>
    </row>
    <row r="129" spans="1:45" customForma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8"/>
      <c r="L129" s="68"/>
      <c r="M129" s="69"/>
      <c r="N129" s="70"/>
      <c r="O129" s="70"/>
      <c r="P129" s="72"/>
      <c r="Q129" s="70"/>
      <c r="R129" s="70"/>
      <c r="S129" s="5"/>
      <c r="T129" s="70"/>
      <c r="U129" s="70"/>
      <c r="V129" s="5"/>
      <c r="W129" s="70"/>
      <c r="X129" s="70"/>
      <c r="Y129" s="5"/>
      <c r="Z129" s="70"/>
      <c r="AA129" s="70"/>
      <c r="AB129" s="69"/>
      <c r="AC129" s="70"/>
      <c r="AD129" s="70"/>
      <c r="AE129" s="72"/>
      <c r="AF129" s="70"/>
      <c r="AG129" s="70"/>
      <c r="AH129" s="5"/>
      <c r="AI129" s="70"/>
      <c r="AJ129" s="70"/>
      <c r="AK129" s="5"/>
      <c r="AL129" s="70"/>
      <c r="AM129" s="70"/>
      <c r="AN129" s="5"/>
      <c r="AO129" s="70"/>
      <c r="AP129" s="70"/>
      <c r="AQ129" s="5"/>
      <c r="AR129" s="70"/>
      <c r="AS129" s="70"/>
    </row>
    <row r="130" spans="1:45" customForma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8"/>
      <c r="L130" s="68"/>
      <c r="M130" s="69"/>
      <c r="N130" s="70"/>
      <c r="O130" s="70"/>
      <c r="P130" s="72"/>
      <c r="Q130" s="70"/>
      <c r="R130" s="70"/>
      <c r="S130" s="5"/>
      <c r="T130" s="70"/>
      <c r="U130" s="70"/>
      <c r="V130" s="5"/>
      <c r="W130" s="70"/>
      <c r="X130" s="70"/>
      <c r="Y130" s="5"/>
      <c r="Z130" s="70"/>
      <c r="AA130" s="70"/>
      <c r="AB130" s="69"/>
      <c r="AC130" s="70"/>
      <c r="AD130" s="70"/>
      <c r="AE130" s="72"/>
      <c r="AF130" s="70"/>
      <c r="AG130" s="70"/>
      <c r="AH130" s="5"/>
      <c r="AI130" s="70"/>
      <c r="AJ130" s="70"/>
      <c r="AK130" s="5"/>
      <c r="AL130" s="70"/>
      <c r="AM130" s="70"/>
      <c r="AN130" s="5"/>
      <c r="AO130" s="70"/>
      <c r="AP130" s="70"/>
      <c r="AQ130" s="5"/>
      <c r="AR130" s="70"/>
      <c r="AS130" s="70"/>
    </row>
    <row r="131" spans="1:45" customForma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8"/>
      <c r="L131" s="68"/>
      <c r="M131" s="69"/>
      <c r="N131" s="70"/>
      <c r="O131" s="70"/>
      <c r="P131" s="72"/>
      <c r="Q131" s="70"/>
      <c r="R131" s="70"/>
      <c r="S131" s="5"/>
      <c r="T131" s="70"/>
      <c r="U131" s="70"/>
      <c r="V131" s="5"/>
      <c r="W131" s="70"/>
      <c r="X131" s="70"/>
      <c r="Y131" s="5"/>
      <c r="Z131" s="70"/>
      <c r="AA131" s="70"/>
      <c r="AB131" s="69"/>
      <c r="AC131" s="70"/>
      <c r="AD131" s="70"/>
      <c r="AE131" s="72"/>
      <c r="AF131" s="70"/>
      <c r="AG131" s="70"/>
      <c r="AH131" s="5"/>
      <c r="AI131" s="70"/>
      <c r="AJ131" s="70"/>
      <c r="AK131" s="5"/>
      <c r="AL131" s="70"/>
      <c r="AM131" s="70"/>
      <c r="AN131" s="5"/>
      <c r="AO131" s="70"/>
      <c r="AP131" s="70"/>
      <c r="AQ131" s="5"/>
      <c r="AR131" s="70"/>
      <c r="AS131" s="70"/>
    </row>
    <row r="132" spans="1:45" customForma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8"/>
      <c r="L132" s="68"/>
      <c r="M132" s="69"/>
      <c r="N132" s="70"/>
      <c r="O132" s="70"/>
      <c r="P132" s="72"/>
      <c r="Q132" s="70"/>
      <c r="R132" s="70"/>
      <c r="S132" s="5"/>
      <c r="T132" s="70"/>
      <c r="U132" s="70"/>
      <c r="V132" s="5"/>
      <c r="W132" s="70"/>
      <c r="X132" s="70"/>
      <c r="Y132" s="5"/>
      <c r="Z132" s="70"/>
      <c r="AA132" s="70"/>
      <c r="AB132" s="69"/>
      <c r="AC132" s="70"/>
      <c r="AD132" s="70"/>
      <c r="AE132" s="72"/>
      <c r="AF132" s="70"/>
      <c r="AG132" s="70"/>
      <c r="AH132" s="5"/>
      <c r="AI132" s="70"/>
      <c r="AJ132" s="70"/>
      <c r="AK132" s="5"/>
      <c r="AL132" s="70"/>
      <c r="AM132" s="70"/>
      <c r="AN132" s="5"/>
      <c r="AO132" s="70"/>
      <c r="AP132" s="70"/>
      <c r="AQ132" s="5"/>
      <c r="AR132" s="70"/>
      <c r="AS132" s="70"/>
    </row>
    <row r="133" spans="1:45" customForma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8"/>
      <c r="L133" s="68"/>
      <c r="M133" s="69"/>
      <c r="N133" s="70"/>
      <c r="O133" s="70"/>
      <c r="P133" s="72"/>
      <c r="Q133" s="70"/>
      <c r="R133" s="70"/>
      <c r="S133" s="5"/>
      <c r="T133" s="70"/>
      <c r="U133" s="70"/>
      <c r="V133" s="5"/>
      <c r="W133" s="70"/>
      <c r="X133" s="70"/>
      <c r="Y133" s="5"/>
      <c r="Z133" s="70"/>
      <c r="AA133" s="70"/>
      <c r="AB133" s="69"/>
      <c r="AC133" s="70"/>
      <c r="AD133" s="70"/>
      <c r="AE133" s="72"/>
      <c r="AF133" s="70"/>
      <c r="AG133" s="70"/>
      <c r="AH133" s="5"/>
      <c r="AI133" s="70"/>
      <c r="AJ133" s="70"/>
      <c r="AK133" s="5"/>
      <c r="AL133" s="70"/>
      <c r="AM133" s="70"/>
      <c r="AN133" s="5"/>
      <c r="AO133" s="70"/>
      <c r="AP133" s="70"/>
      <c r="AQ133" s="5"/>
      <c r="AR133" s="70"/>
      <c r="AS133" s="70"/>
    </row>
    <row r="134" spans="1:45" customForma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8"/>
      <c r="L134" s="68"/>
      <c r="M134" s="69"/>
      <c r="N134" s="70"/>
      <c r="O134" s="70"/>
      <c r="P134" s="72"/>
      <c r="Q134" s="70"/>
      <c r="R134" s="70"/>
      <c r="S134" s="5"/>
      <c r="T134" s="70"/>
      <c r="U134" s="70"/>
      <c r="V134" s="5"/>
      <c r="W134" s="70"/>
      <c r="X134" s="70"/>
      <c r="Y134" s="5"/>
      <c r="Z134" s="70"/>
      <c r="AA134" s="70"/>
      <c r="AB134" s="69"/>
      <c r="AC134" s="70"/>
      <c r="AD134" s="70"/>
      <c r="AE134" s="72"/>
      <c r="AF134" s="70"/>
      <c r="AG134" s="70"/>
      <c r="AH134" s="5"/>
      <c r="AI134" s="70"/>
      <c r="AJ134" s="70"/>
      <c r="AK134" s="5"/>
      <c r="AL134" s="70"/>
      <c r="AM134" s="70"/>
      <c r="AN134" s="5"/>
      <c r="AO134" s="70"/>
      <c r="AP134" s="70"/>
      <c r="AQ134" s="5"/>
      <c r="AR134" s="70"/>
      <c r="AS134" s="70"/>
    </row>
    <row r="135" spans="1:45" customForma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8"/>
      <c r="L135" s="68"/>
      <c r="M135" s="69"/>
      <c r="N135" s="70"/>
      <c r="O135" s="70"/>
      <c r="P135" s="72"/>
      <c r="Q135" s="70"/>
      <c r="R135" s="70"/>
      <c r="S135" s="5"/>
      <c r="T135" s="70"/>
      <c r="U135" s="70"/>
      <c r="V135" s="5"/>
      <c r="W135" s="70"/>
      <c r="X135" s="70"/>
      <c r="Y135" s="5"/>
      <c r="Z135" s="70"/>
      <c r="AA135" s="70"/>
      <c r="AB135" s="69"/>
      <c r="AC135" s="70"/>
      <c r="AD135" s="70"/>
      <c r="AE135" s="72"/>
      <c r="AF135" s="70"/>
      <c r="AG135" s="70"/>
      <c r="AH135" s="5"/>
      <c r="AI135" s="70"/>
      <c r="AJ135" s="70"/>
      <c r="AK135" s="5"/>
      <c r="AL135" s="70"/>
      <c r="AM135" s="70"/>
      <c r="AN135" s="5"/>
      <c r="AO135" s="70"/>
      <c r="AP135" s="70"/>
      <c r="AQ135" s="5"/>
      <c r="AR135" s="70"/>
      <c r="AS135" s="70"/>
    </row>
    <row r="136" spans="1:45" customForma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8"/>
      <c r="L136" s="68"/>
      <c r="M136" s="69"/>
      <c r="N136" s="70"/>
      <c r="O136" s="70"/>
      <c r="P136" s="72"/>
      <c r="Q136" s="70"/>
      <c r="R136" s="70"/>
      <c r="S136" s="5"/>
      <c r="T136" s="70"/>
      <c r="U136" s="70"/>
      <c r="V136" s="5"/>
      <c r="W136" s="70"/>
      <c r="X136" s="70"/>
      <c r="Y136" s="5"/>
      <c r="Z136" s="70"/>
      <c r="AA136" s="70"/>
      <c r="AB136" s="69"/>
      <c r="AC136" s="70"/>
      <c r="AD136" s="70"/>
      <c r="AE136" s="72"/>
      <c r="AF136" s="70"/>
      <c r="AG136" s="70"/>
      <c r="AH136" s="5"/>
      <c r="AI136" s="70"/>
      <c r="AJ136" s="70"/>
      <c r="AK136" s="5"/>
      <c r="AL136" s="70"/>
      <c r="AM136" s="70"/>
      <c r="AN136" s="5"/>
      <c r="AO136" s="70"/>
      <c r="AP136" s="70"/>
      <c r="AQ136" s="5"/>
      <c r="AR136" s="70"/>
      <c r="AS136" s="70"/>
    </row>
    <row r="137" spans="1:45" customForma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8"/>
      <c r="L137" s="68"/>
      <c r="M137" s="69"/>
      <c r="N137" s="70"/>
      <c r="O137" s="70"/>
      <c r="P137" s="72"/>
      <c r="Q137" s="70"/>
      <c r="R137" s="70"/>
      <c r="S137" s="5"/>
      <c r="T137" s="70"/>
      <c r="U137" s="70"/>
      <c r="V137" s="5"/>
      <c r="W137" s="70"/>
      <c r="X137" s="70"/>
      <c r="Y137" s="5"/>
      <c r="Z137" s="70"/>
      <c r="AA137" s="70"/>
      <c r="AB137" s="69"/>
      <c r="AC137" s="70"/>
      <c r="AD137" s="70"/>
      <c r="AE137" s="72"/>
      <c r="AF137" s="70"/>
      <c r="AG137" s="70"/>
      <c r="AH137" s="5"/>
      <c r="AI137" s="70"/>
      <c r="AJ137" s="70"/>
      <c r="AK137" s="5"/>
      <c r="AL137" s="70"/>
      <c r="AM137" s="70"/>
      <c r="AN137" s="5"/>
      <c r="AO137" s="70"/>
      <c r="AP137" s="70"/>
      <c r="AQ137" s="5"/>
      <c r="AR137" s="70"/>
      <c r="AS137" s="70"/>
    </row>
    <row r="138" spans="1:45" customForma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8"/>
      <c r="L138" s="68"/>
      <c r="M138" s="69"/>
      <c r="N138" s="70"/>
      <c r="O138" s="70"/>
      <c r="P138" s="72"/>
      <c r="Q138" s="70"/>
      <c r="R138" s="70"/>
      <c r="S138" s="5"/>
      <c r="T138" s="70"/>
      <c r="U138" s="70"/>
      <c r="V138" s="5"/>
      <c r="W138" s="70"/>
      <c r="X138" s="70"/>
      <c r="Y138" s="5"/>
      <c r="Z138" s="70"/>
      <c r="AA138" s="70"/>
      <c r="AB138" s="69"/>
      <c r="AC138" s="70"/>
      <c r="AD138" s="70"/>
      <c r="AE138" s="72"/>
      <c r="AF138" s="70"/>
      <c r="AG138" s="70"/>
      <c r="AH138" s="5"/>
      <c r="AI138" s="70"/>
      <c r="AJ138" s="70"/>
      <c r="AK138" s="5"/>
      <c r="AL138" s="70"/>
      <c r="AM138" s="70"/>
      <c r="AN138" s="5"/>
      <c r="AO138" s="70"/>
      <c r="AP138" s="70"/>
      <c r="AQ138" s="5"/>
      <c r="AR138" s="70"/>
      <c r="AS138" s="70"/>
    </row>
    <row r="139" spans="1:45" customForma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8"/>
      <c r="L139" s="68"/>
      <c r="M139" s="69"/>
      <c r="N139" s="70"/>
      <c r="O139" s="70"/>
      <c r="P139" s="72"/>
      <c r="Q139" s="70"/>
      <c r="R139" s="70"/>
      <c r="S139" s="5"/>
      <c r="T139" s="70"/>
      <c r="U139" s="70"/>
      <c r="V139" s="5"/>
      <c r="W139" s="70"/>
      <c r="X139" s="70"/>
      <c r="Y139" s="5"/>
      <c r="Z139" s="70"/>
      <c r="AA139" s="70"/>
      <c r="AB139" s="69"/>
      <c r="AC139" s="70"/>
      <c r="AD139" s="70"/>
      <c r="AE139" s="72"/>
      <c r="AF139" s="70"/>
      <c r="AG139" s="70"/>
      <c r="AH139" s="5"/>
      <c r="AI139" s="70"/>
      <c r="AJ139" s="70"/>
      <c r="AK139" s="5"/>
      <c r="AL139" s="70"/>
      <c r="AM139" s="70"/>
      <c r="AN139" s="5"/>
      <c r="AO139" s="70"/>
      <c r="AP139" s="70"/>
      <c r="AQ139" s="5"/>
      <c r="AR139" s="70"/>
      <c r="AS139" s="70"/>
    </row>
    <row r="140" spans="1:45" customForma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8"/>
      <c r="L140" s="68"/>
      <c r="M140" s="69"/>
      <c r="N140" s="70"/>
      <c r="O140" s="70"/>
      <c r="P140" s="72"/>
      <c r="Q140" s="70"/>
      <c r="R140" s="70"/>
      <c r="S140" s="5"/>
      <c r="T140" s="70"/>
      <c r="U140" s="70"/>
      <c r="V140" s="5"/>
      <c r="W140" s="70"/>
      <c r="X140" s="70"/>
      <c r="Y140" s="5"/>
      <c r="Z140" s="70"/>
      <c r="AA140" s="70"/>
      <c r="AB140" s="69"/>
      <c r="AC140" s="70"/>
      <c r="AD140" s="70"/>
      <c r="AE140" s="72"/>
      <c r="AF140" s="70"/>
      <c r="AG140" s="70"/>
      <c r="AH140" s="5"/>
      <c r="AI140" s="70"/>
      <c r="AJ140" s="70"/>
      <c r="AK140" s="5"/>
      <c r="AL140" s="70"/>
      <c r="AM140" s="70"/>
      <c r="AN140" s="5"/>
      <c r="AO140" s="70"/>
      <c r="AP140" s="70"/>
      <c r="AQ140" s="5"/>
      <c r="AR140" s="70"/>
      <c r="AS140" s="70"/>
    </row>
    <row r="141" spans="1:45" customForma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8"/>
      <c r="L141" s="68"/>
      <c r="M141" s="69"/>
      <c r="N141" s="70"/>
      <c r="O141" s="70"/>
      <c r="P141" s="72"/>
      <c r="Q141" s="70"/>
      <c r="R141" s="70"/>
      <c r="S141" s="5"/>
      <c r="T141" s="70"/>
      <c r="U141" s="70"/>
      <c r="V141" s="5"/>
      <c r="W141" s="70"/>
      <c r="X141" s="70"/>
      <c r="Y141" s="5"/>
      <c r="Z141" s="70"/>
      <c r="AA141" s="70"/>
      <c r="AB141" s="69"/>
      <c r="AC141" s="70"/>
      <c r="AD141" s="70"/>
      <c r="AE141" s="72"/>
      <c r="AF141" s="70"/>
      <c r="AG141" s="70"/>
      <c r="AH141" s="5"/>
      <c r="AI141" s="70"/>
      <c r="AJ141" s="70"/>
      <c r="AK141" s="5"/>
      <c r="AL141" s="70"/>
      <c r="AM141" s="70"/>
      <c r="AN141" s="5"/>
      <c r="AO141" s="70"/>
      <c r="AP141" s="70"/>
      <c r="AQ141" s="5"/>
      <c r="AR141" s="70"/>
      <c r="AS141" s="70"/>
    </row>
    <row r="142" spans="1:45" customForma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8"/>
      <c r="L142" s="68"/>
      <c r="M142" s="69"/>
      <c r="N142" s="70"/>
      <c r="O142" s="70"/>
      <c r="P142" s="72"/>
      <c r="Q142" s="70"/>
      <c r="R142" s="70"/>
      <c r="S142" s="5"/>
      <c r="T142" s="70"/>
      <c r="U142" s="70"/>
      <c r="V142" s="5"/>
      <c r="W142" s="70"/>
      <c r="X142" s="70"/>
      <c r="Y142" s="5"/>
      <c r="Z142" s="70"/>
      <c r="AA142" s="70"/>
      <c r="AB142" s="69"/>
      <c r="AC142" s="70"/>
      <c r="AD142" s="70"/>
      <c r="AE142" s="72"/>
      <c r="AF142" s="70"/>
      <c r="AG142" s="70"/>
      <c r="AH142" s="5"/>
      <c r="AI142" s="70"/>
      <c r="AJ142" s="70"/>
      <c r="AK142" s="5"/>
      <c r="AL142" s="70"/>
      <c r="AM142" s="70"/>
      <c r="AN142" s="5"/>
      <c r="AO142" s="70"/>
      <c r="AP142" s="70"/>
      <c r="AQ142" s="5"/>
      <c r="AR142" s="70"/>
      <c r="AS142" s="70"/>
    </row>
    <row r="143" spans="1:45" customForma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8"/>
      <c r="L143" s="68"/>
      <c r="M143" s="69"/>
      <c r="N143" s="70"/>
      <c r="O143" s="70"/>
      <c r="P143" s="72"/>
      <c r="Q143" s="70"/>
      <c r="R143" s="70"/>
      <c r="S143" s="5"/>
      <c r="T143" s="70"/>
      <c r="U143" s="70"/>
      <c r="V143" s="5"/>
      <c r="W143" s="70"/>
      <c r="X143" s="70"/>
      <c r="Y143" s="5"/>
      <c r="Z143" s="70"/>
      <c r="AA143" s="70"/>
      <c r="AB143" s="69"/>
      <c r="AC143" s="70"/>
      <c r="AD143" s="70"/>
      <c r="AE143" s="72"/>
      <c r="AF143" s="70"/>
      <c r="AG143" s="70"/>
      <c r="AH143" s="5"/>
      <c r="AI143" s="70"/>
      <c r="AJ143" s="70"/>
      <c r="AK143" s="5"/>
      <c r="AL143" s="70"/>
      <c r="AM143" s="70"/>
      <c r="AN143" s="5"/>
      <c r="AO143" s="70"/>
      <c r="AP143" s="70"/>
      <c r="AQ143" s="5"/>
      <c r="AR143" s="70"/>
      <c r="AS143" s="70"/>
    </row>
    <row r="144" spans="1:45" customForma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8"/>
      <c r="L144" s="68"/>
      <c r="M144" s="69"/>
      <c r="N144" s="70"/>
      <c r="O144" s="70"/>
      <c r="P144" s="72"/>
      <c r="Q144" s="70"/>
      <c r="R144" s="70"/>
      <c r="S144" s="5"/>
      <c r="T144" s="70"/>
      <c r="U144" s="70"/>
      <c r="V144" s="5"/>
      <c r="W144" s="70"/>
      <c r="X144" s="70"/>
      <c r="Y144" s="5"/>
      <c r="Z144" s="70"/>
      <c r="AA144" s="70"/>
      <c r="AB144" s="69"/>
      <c r="AC144" s="70"/>
      <c r="AD144" s="70"/>
      <c r="AE144" s="72"/>
      <c r="AF144" s="70"/>
      <c r="AG144" s="70"/>
      <c r="AH144" s="5"/>
      <c r="AI144" s="70"/>
      <c r="AJ144" s="70"/>
      <c r="AK144" s="5"/>
      <c r="AL144" s="70"/>
      <c r="AM144" s="70"/>
      <c r="AN144" s="5"/>
      <c r="AO144" s="70"/>
      <c r="AP144" s="70"/>
      <c r="AQ144" s="5"/>
      <c r="AR144" s="70"/>
      <c r="AS144" s="70"/>
    </row>
    <row r="145" spans="1:45" customForma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8"/>
      <c r="L145" s="68"/>
      <c r="M145" s="69"/>
      <c r="N145" s="70"/>
      <c r="O145" s="70"/>
      <c r="P145" s="72"/>
      <c r="Q145" s="70"/>
      <c r="R145" s="70"/>
      <c r="S145" s="5"/>
      <c r="T145" s="70"/>
      <c r="U145" s="70"/>
      <c r="V145" s="5"/>
      <c r="W145" s="70"/>
      <c r="X145" s="70"/>
      <c r="Y145" s="5"/>
      <c r="Z145" s="70"/>
      <c r="AA145" s="70"/>
      <c r="AB145" s="69"/>
      <c r="AC145" s="70"/>
      <c r="AD145" s="70"/>
      <c r="AE145" s="72"/>
      <c r="AF145" s="70"/>
      <c r="AG145" s="70"/>
      <c r="AH145" s="5"/>
      <c r="AI145" s="70"/>
      <c r="AJ145" s="70"/>
      <c r="AK145" s="5"/>
      <c r="AL145" s="70"/>
      <c r="AM145" s="70"/>
      <c r="AN145" s="5"/>
      <c r="AO145" s="70"/>
      <c r="AP145" s="70"/>
      <c r="AQ145" s="5"/>
      <c r="AR145" s="70"/>
      <c r="AS145" s="70"/>
    </row>
    <row r="146" spans="1:45" customForma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8"/>
      <c r="L146" s="68"/>
      <c r="M146" s="69"/>
      <c r="N146" s="70"/>
      <c r="O146" s="70"/>
      <c r="P146" s="72"/>
      <c r="Q146" s="70"/>
      <c r="R146" s="70"/>
      <c r="S146" s="5"/>
      <c r="T146" s="70"/>
      <c r="U146" s="70"/>
      <c r="V146" s="5"/>
      <c r="W146" s="70"/>
      <c r="X146" s="70"/>
      <c r="Y146" s="5"/>
      <c r="Z146" s="70"/>
      <c r="AA146" s="70"/>
      <c r="AB146" s="69"/>
      <c r="AC146" s="70"/>
      <c r="AD146" s="70"/>
      <c r="AE146" s="72"/>
      <c r="AF146" s="70"/>
      <c r="AG146" s="70"/>
      <c r="AH146" s="5"/>
      <c r="AI146" s="70"/>
      <c r="AJ146" s="70"/>
      <c r="AK146" s="5"/>
      <c r="AL146" s="70"/>
      <c r="AM146" s="70"/>
      <c r="AN146" s="5"/>
      <c r="AO146" s="70"/>
      <c r="AP146" s="70"/>
      <c r="AQ146" s="5"/>
      <c r="AR146" s="70"/>
      <c r="AS146" s="70"/>
    </row>
    <row r="147" spans="1:45" customForma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8"/>
      <c r="L147" s="68"/>
      <c r="M147" s="69"/>
      <c r="N147" s="70"/>
      <c r="O147" s="70"/>
      <c r="P147" s="72"/>
      <c r="Q147" s="70"/>
      <c r="R147" s="70"/>
      <c r="S147" s="5"/>
      <c r="T147" s="70"/>
      <c r="U147" s="70"/>
      <c r="V147" s="5"/>
      <c r="W147" s="70"/>
      <c r="X147" s="70"/>
      <c r="Y147" s="5"/>
      <c r="Z147" s="70"/>
      <c r="AA147" s="70"/>
      <c r="AB147" s="69"/>
      <c r="AC147" s="70"/>
      <c r="AD147" s="70"/>
      <c r="AE147" s="72"/>
      <c r="AF147" s="70"/>
      <c r="AG147" s="70"/>
      <c r="AH147" s="5"/>
      <c r="AI147" s="70"/>
      <c r="AJ147" s="70"/>
      <c r="AK147" s="5"/>
      <c r="AL147" s="70"/>
      <c r="AM147" s="70"/>
      <c r="AN147" s="5"/>
      <c r="AO147" s="70"/>
      <c r="AP147" s="70"/>
      <c r="AQ147" s="5"/>
      <c r="AR147" s="70"/>
      <c r="AS147" s="70"/>
    </row>
    <row r="148" spans="1:45" customForma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8"/>
      <c r="L148" s="68"/>
      <c r="M148" s="69"/>
      <c r="N148" s="70"/>
      <c r="O148" s="70"/>
      <c r="P148" s="72"/>
      <c r="Q148" s="70"/>
      <c r="R148" s="70"/>
      <c r="S148" s="5"/>
      <c r="T148" s="70"/>
      <c r="U148" s="70"/>
      <c r="V148" s="5"/>
      <c r="W148" s="70"/>
      <c r="X148" s="70"/>
      <c r="Y148" s="5"/>
      <c r="Z148" s="70"/>
      <c r="AA148" s="70"/>
      <c r="AB148" s="69"/>
      <c r="AC148" s="70"/>
      <c r="AD148" s="70"/>
      <c r="AE148" s="72"/>
      <c r="AF148" s="70"/>
      <c r="AG148" s="70"/>
      <c r="AH148" s="5"/>
      <c r="AI148" s="70"/>
      <c r="AJ148" s="70"/>
      <c r="AK148" s="5"/>
      <c r="AL148" s="70"/>
      <c r="AM148" s="70"/>
      <c r="AN148" s="5"/>
      <c r="AO148" s="70"/>
      <c r="AP148" s="70"/>
      <c r="AQ148" s="5"/>
      <c r="AR148" s="70"/>
      <c r="AS148" s="70"/>
    </row>
    <row r="149" spans="1:45" customForma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8"/>
      <c r="L149" s="68"/>
      <c r="M149" s="69"/>
      <c r="N149" s="70"/>
      <c r="O149" s="70"/>
      <c r="P149" s="72"/>
      <c r="Q149" s="70"/>
      <c r="R149" s="70"/>
      <c r="S149" s="5"/>
      <c r="T149" s="70"/>
      <c r="U149" s="70"/>
      <c r="V149" s="5"/>
      <c r="W149" s="70"/>
      <c r="X149" s="70"/>
      <c r="Y149" s="5"/>
      <c r="Z149" s="70"/>
      <c r="AA149" s="70"/>
      <c r="AB149" s="69"/>
      <c r="AC149" s="70"/>
      <c r="AD149" s="70"/>
      <c r="AE149" s="72"/>
      <c r="AF149" s="70"/>
      <c r="AG149" s="70"/>
      <c r="AH149" s="5"/>
      <c r="AI149" s="70"/>
      <c r="AJ149" s="70"/>
      <c r="AK149" s="5"/>
      <c r="AL149" s="70"/>
      <c r="AM149" s="70"/>
      <c r="AN149" s="5"/>
      <c r="AO149" s="70"/>
      <c r="AP149" s="70"/>
      <c r="AQ149" s="5"/>
      <c r="AR149" s="70"/>
      <c r="AS149" s="70"/>
    </row>
    <row r="150" spans="1:45" customForma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8"/>
      <c r="L150" s="68"/>
      <c r="M150" s="69"/>
      <c r="N150" s="70"/>
      <c r="O150" s="70"/>
      <c r="P150" s="72"/>
      <c r="Q150" s="70"/>
      <c r="R150" s="70"/>
      <c r="S150" s="5"/>
      <c r="T150" s="70"/>
      <c r="U150" s="70"/>
      <c r="V150" s="5"/>
      <c r="W150" s="70"/>
      <c r="X150" s="70"/>
      <c r="Y150" s="5"/>
      <c r="Z150" s="70"/>
      <c r="AA150" s="70"/>
      <c r="AB150" s="69"/>
      <c r="AC150" s="70"/>
      <c r="AD150" s="70"/>
      <c r="AE150" s="72"/>
      <c r="AF150" s="70"/>
      <c r="AG150" s="70"/>
      <c r="AH150" s="5"/>
      <c r="AI150" s="70"/>
      <c r="AJ150" s="70"/>
      <c r="AK150" s="5"/>
      <c r="AL150" s="70"/>
      <c r="AM150" s="70"/>
      <c r="AN150" s="5"/>
      <c r="AO150" s="70"/>
      <c r="AP150" s="70"/>
      <c r="AQ150" s="5"/>
      <c r="AR150" s="70"/>
      <c r="AS150" s="70"/>
    </row>
    <row r="151" spans="1:45" customForma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8"/>
      <c r="L151" s="68"/>
      <c r="M151" s="69"/>
      <c r="N151" s="70"/>
      <c r="O151" s="70"/>
      <c r="P151" s="72"/>
      <c r="Q151" s="70"/>
      <c r="R151" s="70"/>
      <c r="S151" s="5"/>
      <c r="T151" s="70"/>
      <c r="U151" s="70"/>
      <c r="V151" s="5"/>
      <c r="W151" s="70"/>
      <c r="X151" s="70"/>
      <c r="Y151" s="5"/>
      <c r="Z151" s="70"/>
      <c r="AA151" s="70"/>
      <c r="AB151" s="69"/>
      <c r="AC151" s="70"/>
      <c r="AD151" s="70"/>
      <c r="AE151" s="72"/>
      <c r="AF151" s="70"/>
      <c r="AG151" s="70"/>
      <c r="AH151" s="5"/>
      <c r="AI151" s="70"/>
      <c r="AJ151" s="70"/>
      <c r="AK151" s="5"/>
      <c r="AL151" s="70"/>
      <c r="AM151" s="70"/>
      <c r="AN151" s="5"/>
      <c r="AO151" s="70"/>
      <c r="AP151" s="70"/>
      <c r="AQ151" s="5"/>
      <c r="AR151" s="70"/>
      <c r="AS151" s="70"/>
    </row>
    <row r="152" spans="1:45" customForma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8"/>
      <c r="L152" s="68"/>
      <c r="M152" s="73"/>
      <c r="N152" s="70"/>
      <c r="O152" s="70"/>
      <c r="P152" s="72"/>
      <c r="Q152" s="70"/>
      <c r="R152" s="70"/>
      <c r="S152" s="5"/>
      <c r="T152" s="70"/>
      <c r="U152" s="70"/>
      <c r="V152" s="5"/>
      <c r="W152" s="70"/>
      <c r="X152" s="70"/>
      <c r="Y152" s="5"/>
      <c r="Z152" s="70"/>
      <c r="AA152" s="70"/>
      <c r="AB152" s="73"/>
      <c r="AC152" s="70"/>
      <c r="AD152" s="70"/>
      <c r="AE152" s="72"/>
      <c r="AF152" s="70"/>
      <c r="AG152" s="70"/>
      <c r="AH152" s="5"/>
      <c r="AI152" s="70"/>
      <c r="AJ152" s="70"/>
      <c r="AK152" s="5"/>
      <c r="AL152" s="70"/>
      <c r="AM152" s="70"/>
      <c r="AN152" s="5"/>
      <c r="AO152" s="70"/>
      <c r="AP152" s="70"/>
      <c r="AQ152" s="5"/>
      <c r="AR152" s="70"/>
      <c r="AS152" s="70"/>
    </row>
    <row r="153" spans="1:45" customForma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8"/>
      <c r="L153" s="68"/>
      <c r="M153" s="73"/>
      <c r="N153" s="70"/>
      <c r="O153" s="70"/>
      <c r="P153" s="72"/>
      <c r="Q153" s="70"/>
      <c r="R153" s="70"/>
      <c r="S153" s="5"/>
      <c r="T153" s="70"/>
      <c r="U153" s="70"/>
      <c r="V153" s="5"/>
      <c r="W153" s="70"/>
      <c r="X153" s="70"/>
      <c r="Y153" s="5"/>
      <c r="Z153" s="70"/>
      <c r="AA153" s="70"/>
      <c r="AB153" s="73"/>
      <c r="AC153" s="70"/>
      <c r="AD153" s="70"/>
      <c r="AE153" s="72"/>
      <c r="AF153" s="70"/>
      <c r="AG153" s="70"/>
      <c r="AH153" s="5"/>
      <c r="AI153" s="70"/>
      <c r="AJ153" s="70"/>
      <c r="AK153" s="5"/>
      <c r="AL153" s="70"/>
      <c r="AM153" s="70"/>
      <c r="AN153" s="5"/>
      <c r="AO153" s="70"/>
      <c r="AP153" s="70"/>
      <c r="AQ153" s="5"/>
      <c r="AR153" s="70"/>
      <c r="AS153" s="70"/>
    </row>
    <row r="154" spans="1:45" customForma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8"/>
      <c r="L154" s="68"/>
      <c r="M154" s="73"/>
      <c r="N154" s="70"/>
      <c r="O154" s="70"/>
      <c r="P154" s="72"/>
      <c r="Q154" s="70"/>
      <c r="R154" s="70"/>
      <c r="S154" s="5"/>
      <c r="T154" s="70"/>
      <c r="U154" s="70"/>
      <c r="V154" s="5"/>
      <c r="W154" s="70"/>
      <c r="X154" s="70"/>
      <c r="Y154" s="5"/>
      <c r="Z154" s="70"/>
      <c r="AA154" s="70"/>
      <c r="AB154" s="73"/>
      <c r="AC154" s="70"/>
      <c r="AD154" s="70"/>
      <c r="AE154" s="72"/>
      <c r="AF154" s="70"/>
      <c r="AG154" s="70"/>
      <c r="AH154" s="5"/>
      <c r="AI154" s="70"/>
      <c r="AJ154" s="70"/>
      <c r="AK154" s="5"/>
      <c r="AL154" s="70"/>
      <c r="AM154" s="70"/>
      <c r="AN154" s="5"/>
      <c r="AO154" s="70"/>
      <c r="AP154" s="70"/>
      <c r="AQ154" s="5"/>
      <c r="AR154" s="70"/>
      <c r="AS154" s="70"/>
    </row>
    <row r="155" spans="1:45" customForma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8"/>
      <c r="L155" s="68"/>
      <c r="M155" s="73"/>
      <c r="N155" s="70"/>
      <c r="O155" s="70"/>
      <c r="P155" s="72"/>
      <c r="Q155" s="70"/>
      <c r="R155" s="70"/>
      <c r="S155" s="5"/>
      <c r="T155" s="70"/>
      <c r="U155" s="70"/>
      <c r="V155" s="5"/>
      <c r="W155" s="70"/>
      <c r="X155" s="70"/>
      <c r="Y155" s="5"/>
      <c r="Z155" s="70"/>
      <c r="AA155" s="70"/>
      <c r="AB155" s="73"/>
      <c r="AC155" s="70"/>
      <c r="AD155" s="70"/>
      <c r="AE155" s="72"/>
      <c r="AF155" s="70"/>
      <c r="AG155" s="70"/>
      <c r="AH155" s="5"/>
      <c r="AI155" s="70"/>
      <c r="AJ155" s="70"/>
      <c r="AK155" s="5"/>
      <c r="AL155" s="70"/>
      <c r="AM155" s="70"/>
      <c r="AN155" s="5"/>
      <c r="AO155" s="70"/>
      <c r="AP155" s="70"/>
      <c r="AQ155" s="5"/>
      <c r="AR155" s="70"/>
      <c r="AS155" s="70"/>
    </row>
    <row r="156" spans="1:45" customForma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8"/>
      <c r="L156" s="68"/>
      <c r="M156" s="73"/>
      <c r="N156" s="70"/>
      <c r="O156" s="70"/>
      <c r="P156" s="72"/>
      <c r="Q156" s="70"/>
      <c r="R156" s="70"/>
      <c r="S156" s="5"/>
      <c r="T156" s="70"/>
      <c r="U156" s="70"/>
      <c r="V156" s="5"/>
      <c r="W156" s="70"/>
      <c r="X156" s="70"/>
      <c r="Y156" s="5"/>
      <c r="Z156" s="70"/>
      <c r="AA156" s="70"/>
      <c r="AB156" s="73"/>
      <c r="AC156" s="70"/>
      <c r="AD156" s="70"/>
      <c r="AE156" s="72"/>
      <c r="AF156" s="70"/>
      <c r="AG156" s="70"/>
      <c r="AH156" s="5"/>
      <c r="AI156" s="70"/>
      <c r="AJ156" s="70"/>
      <c r="AK156" s="5"/>
      <c r="AL156" s="70"/>
      <c r="AM156" s="70"/>
      <c r="AN156" s="5"/>
      <c r="AO156" s="70"/>
      <c r="AP156" s="70"/>
      <c r="AQ156" s="5"/>
      <c r="AR156" s="70"/>
      <c r="AS156" s="70"/>
    </row>
    <row r="157" spans="1:45" customForma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8"/>
      <c r="L157" s="68"/>
      <c r="M157" s="73"/>
      <c r="N157" s="70"/>
      <c r="O157" s="70"/>
      <c r="P157" s="72"/>
      <c r="Q157" s="70"/>
      <c r="R157" s="70"/>
      <c r="S157" s="5"/>
      <c r="T157" s="70"/>
      <c r="U157" s="70"/>
      <c r="V157" s="5"/>
      <c r="W157" s="70"/>
      <c r="X157" s="70"/>
      <c r="Y157" s="5"/>
      <c r="Z157" s="70"/>
      <c r="AA157" s="70"/>
      <c r="AB157" s="73"/>
      <c r="AC157" s="70"/>
      <c r="AD157" s="70"/>
      <c r="AE157" s="72"/>
      <c r="AF157" s="70"/>
      <c r="AG157" s="70"/>
      <c r="AH157" s="5"/>
      <c r="AI157" s="70"/>
      <c r="AJ157" s="70"/>
      <c r="AK157" s="5"/>
      <c r="AL157" s="70"/>
      <c r="AM157" s="70"/>
      <c r="AN157" s="5"/>
      <c r="AO157" s="70"/>
      <c r="AP157" s="70"/>
      <c r="AQ157" s="5"/>
      <c r="AR157" s="70"/>
      <c r="AS157" s="70"/>
    </row>
    <row r="158" spans="1:45" customForma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8"/>
      <c r="L158" s="68"/>
      <c r="M158" s="73"/>
      <c r="N158" s="70"/>
      <c r="O158" s="70"/>
      <c r="P158" s="72"/>
      <c r="Q158" s="70"/>
      <c r="R158" s="70"/>
      <c r="S158" s="5"/>
      <c r="T158" s="70"/>
      <c r="U158" s="70"/>
      <c r="V158" s="5"/>
      <c r="W158" s="70"/>
      <c r="X158" s="70"/>
      <c r="Y158" s="5"/>
      <c r="Z158" s="70"/>
      <c r="AA158" s="70"/>
      <c r="AB158" s="73"/>
      <c r="AC158" s="70"/>
      <c r="AD158" s="70"/>
      <c r="AE158" s="72"/>
      <c r="AF158" s="70"/>
      <c r="AG158" s="70"/>
      <c r="AH158" s="5"/>
      <c r="AI158" s="70"/>
      <c r="AJ158" s="70"/>
      <c r="AK158" s="5"/>
      <c r="AL158" s="70"/>
      <c r="AM158" s="70"/>
      <c r="AN158" s="5"/>
      <c r="AO158" s="70"/>
      <c r="AP158" s="70"/>
      <c r="AQ158" s="5"/>
      <c r="AR158" s="70"/>
      <c r="AS158" s="70"/>
    </row>
    <row r="159" spans="1:45" customForma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8"/>
      <c r="L159" s="68"/>
      <c r="M159" s="73"/>
      <c r="N159" s="70"/>
      <c r="O159" s="70"/>
      <c r="P159" s="72"/>
      <c r="Q159" s="70"/>
      <c r="R159" s="70"/>
      <c r="S159" s="5"/>
      <c r="T159" s="70"/>
      <c r="U159" s="70"/>
      <c r="V159" s="5"/>
      <c r="W159" s="70"/>
      <c r="X159" s="70"/>
      <c r="Y159" s="5"/>
      <c r="Z159" s="70"/>
      <c r="AA159" s="70"/>
      <c r="AB159" s="73"/>
      <c r="AC159" s="70"/>
      <c r="AD159" s="70"/>
      <c r="AE159" s="72"/>
      <c r="AF159" s="70"/>
      <c r="AG159" s="70"/>
      <c r="AH159" s="5"/>
      <c r="AI159" s="70"/>
      <c r="AJ159" s="70"/>
      <c r="AK159" s="5"/>
      <c r="AL159" s="70"/>
      <c r="AM159" s="70"/>
      <c r="AN159" s="5"/>
      <c r="AO159" s="70"/>
      <c r="AP159" s="70"/>
      <c r="AQ159" s="5"/>
      <c r="AR159" s="70"/>
      <c r="AS159" s="70"/>
    </row>
    <row r="160" spans="1:45" customForma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8"/>
      <c r="L160" s="68"/>
      <c r="M160" s="73"/>
      <c r="N160" s="70"/>
      <c r="O160" s="70"/>
      <c r="P160" s="72"/>
      <c r="Q160" s="70"/>
      <c r="R160" s="70"/>
      <c r="S160" s="5"/>
      <c r="T160" s="70"/>
      <c r="U160" s="70"/>
      <c r="V160" s="5"/>
      <c r="W160" s="70"/>
      <c r="X160" s="70"/>
      <c r="Y160" s="5"/>
      <c r="Z160" s="70"/>
      <c r="AA160" s="70"/>
      <c r="AB160" s="73"/>
      <c r="AC160" s="70"/>
      <c r="AD160" s="70"/>
      <c r="AE160" s="72"/>
      <c r="AF160" s="70"/>
      <c r="AG160" s="70"/>
      <c r="AH160" s="5"/>
      <c r="AI160" s="70"/>
      <c r="AJ160" s="70"/>
      <c r="AK160" s="5"/>
      <c r="AL160" s="70"/>
      <c r="AM160" s="70"/>
      <c r="AN160" s="5"/>
      <c r="AO160" s="70"/>
      <c r="AP160" s="70"/>
      <c r="AQ160" s="5"/>
      <c r="AR160" s="70"/>
      <c r="AS160" s="70"/>
    </row>
    <row r="161" spans="1:45" customForma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8"/>
      <c r="L161" s="68"/>
      <c r="M161" s="73"/>
      <c r="N161" s="70"/>
      <c r="O161" s="70"/>
      <c r="P161" s="72"/>
      <c r="Q161" s="70"/>
      <c r="R161" s="70"/>
      <c r="S161" s="5"/>
      <c r="T161" s="70"/>
      <c r="U161" s="70"/>
      <c r="V161" s="5"/>
      <c r="W161" s="70"/>
      <c r="X161" s="70"/>
      <c r="Y161" s="5"/>
      <c r="Z161" s="70"/>
      <c r="AA161" s="70"/>
      <c r="AB161" s="73"/>
      <c r="AC161" s="70"/>
      <c r="AD161" s="70"/>
      <c r="AE161" s="72"/>
      <c r="AF161" s="70"/>
      <c r="AG161" s="70"/>
      <c r="AH161" s="5"/>
      <c r="AI161" s="70"/>
      <c r="AJ161" s="70"/>
      <c r="AK161" s="5"/>
      <c r="AL161" s="70"/>
      <c r="AM161" s="70"/>
      <c r="AN161" s="5"/>
      <c r="AO161" s="70"/>
      <c r="AP161" s="70"/>
      <c r="AQ161" s="5"/>
      <c r="AR161" s="70"/>
      <c r="AS161" s="70"/>
    </row>
    <row r="162" spans="1:45" customForma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8"/>
      <c r="L162" s="68"/>
      <c r="M162" s="73"/>
      <c r="N162" s="70"/>
      <c r="O162" s="70"/>
      <c r="P162" s="72"/>
      <c r="Q162" s="70"/>
      <c r="R162" s="70"/>
      <c r="S162" s="5"/>
      <c r="T162" s="70"/>
      <c r="U162" s="70"/>
      <c r="V162" s="5"/>
      <c r="W162" s="70"/>
      <c r="X162" s="70"/>
      <c r="Y162" s="5"/>
      <c r="Z162" s="70"/>
      <c r="AA162" s="70"/>
      <c r="AB162" s="73"/>
      <c r="AC162" s="70"/>
      <c r="AD162" s="70"/>
      <c r="AE162" s="72"/>
      <c r="AF162" s="70"/>
      <c r="AG162" s="70"/>
      <c r="AH162" s="5"/>
      <c r="AI162" s="70"/>
      <c r="AJ162" s="70"/>
      <c r="AK162" s="5"/>
      <c r="AL162" s="70"/>
      <c r="AM162" s="70"/>
      <c r="AN162" s="5"/>
      <c r="AO162" s="70"/>
      <c r="AP162" s="70"/>
      <c r="AQ162" s="5"/>
      <c r="AR162" s="70"/>
      <c r="AS162" s="70"/>
    </row>
    <row r="163" spans="1:45" customForma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8"/>
      <c r="L163" s="68"/>
      <c r="M163" s="73"/>
      <c r="N163" s="70"/>
      <c r="O163" s="70"/>
      <c r="P163" s="72"/>
      <c r="Q163" s="70"/>
      <c r="R163" s="70"/>
      <c r="S163" s="5"/>
      <c r="T163" s="70"/>
      <c r="U163" s="70"/>
      <c r="V163" s="5"/>
      <c r="W163" s="70"/>
      <c r="X163" s="70"/>
      <c r="Y163" s="5"/>
      <c r="Z163" s="70"/>
      <c r="AA163" s="70"/>
      <c r="AB163" s="73"/>
      <c r="AC163" s="70"/>
      <c r="AD163" s="70"/>
      <c r="AE163" s="72"/>
      <c r="AF163" s="70"/>
      <c r="AG163" s="70"/>
      <c r="AH163" s="5"/>
      <c r="AI163" s="70"/>
      <c r="AJ163" s="70"/>
      <c r="AK163" s="5"/>
      <c r="AL163" s="70"/>
      <c r="AM163" s="70"/>
      <c r="AN163" s="5"/>
      <c r="AO163" s="70"/>
      <c r="AP163" s="70"/>
      <c r="AQ163" s="5"/>
      <c r="AR163" s="70"/>
      <c r="AS163" s="70"/>
    </row>
    <row r="164" spans="1:45" customForma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8"/>
      <c r="L164" s="68"/>
      <c r="M164" s="73"/>
      <c r="N164" s="70"/>
      <c r="O164" s="70"/>
      <c r="P164" s="72"/>
      <c r="Q164" s="70"/>
      <c r="R164" s="70"/>
      <c r="S164" s="5"/>
      <c r="T164" s="70"/>
      <c r="U164" s="70"/>
      <c r="V164" s="5"/>
      <c r="W164" s="70"/>
      <c r="X164" s="70"/>
      <c r="Y164" s="5"/>
      <c r="Z164" s="70"/>
      <c r="AA164" s="70"/>
      <c r="AB164" s="73"/>
      <c r="AC164" s="70"/>
      <c r="AD164" s="70"/>
      <c r="AE164" s="72"/>
      <c r="AF164" s="70"/>
      <c r="AG164" s="70"/>
      <c r="AH164" s="5"/>
      <c r="AI164" s="70"/>
      <c r="AJ164" s="70"/>
      <c r="AK164" s="5"/>
      <c r="AL164" s="70"/>
      <c r="AM164" s="70"/>
      <c r="AN164" s="5"/>
      <c r="AO164" s="70"/>
      <c r="AP164" s="70"/>
      <c r="AQ164" s="5"/>
      <c r="AR164" s="70"/>
      <c r="AS164" s="70"/>
    </row>
    <row r="165" spans="1:45" customForma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8"/>
      <c r="L165" s="68"/>
      <c r="M165" s="73"/>
      <c r="N165" s="70"/>
      <c r="O165" s="70"/>
      <c r="P165" s="72"/>
      <c r="Q165" s="70"/>
      <c r="R165" s="70"/>
      <c r="S165" s="5"/>
      <c r="T165" s="70"/>
      <c r="U165" s="70"/>
      <c r="V165" s="5"/>
      <c r="W165" s="70"/>
      <c r="X165" s="70"/>
      <c r="Y165" s="5"/>
      <c r="Z165" s="70"/>
      <c r="AA165" s="70"/>
      <c r="AB165" s="73"/>
      <c r="AC165" s="70"/>
      <c r="AD165" s="70"/>
      <c r="AE165" s="72"/>
      <c r="AF165" s="70"/>
      <c r="AG165" s="70"/>
      <c r="AH165" s="5"/>
      <c r="AI165" s="70"/>
      <c r="AJ165" s="70"/>
      <c r="AK165" s="5"/>
      <c r="AL165" s="70"/>
      <c r="AM165" s="70"/>
      <c r="AN165" s="5"/>
      <c r="AO165" s="70"/>
      <c r="AP165" s="70"/>
      <c r="AQ165" s="5"/>
      <c r="AR165" s="70"/>
      <c r="AS165" s="70"/>
    </row>
    <row r="166" spans="1:45" customForma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8"/>
      <c r="L166" s="68"/>
      <c r="M166" s="73"/>
      <c r="N166" s="70"/>
      <c r="O166" s="70"/>
      <c r="P166" s="72"/>
      <c r="Q166" s="70"/>
      <c r="R166" s="70"/>
      <c r="S166" s="5"/>
      <c r="T166" s="70"/>
      <c r="U166" s="70"/>
      <c r="V166" s="5"/>
      <c r="W166" s="70"/>
      <c r="X166" s="70"/>
      <c r="Y166" s="5"/>
      <c r="Z166" s="70"/>
      <c r="AA166" s="70"/>
      <c r="AB166" s="73"/>
      <c r="AC166" s="70"/>
      <c r="AD166" s="70"/>
      <c r="AE166" s="72"/>
      <c r="AF166" s="70"/>
      <c r="AG166" s="70"/>
      <c r="AH166" s="5"/>
      <c r="AI166" s="70"/>
      <c r="AJ166" s="70"/>
      <c r="AK166" s="5"/>
      <c r="AL166" s="70"/>
      <c r="AM166" s="70"/>
      <c r="AN166" s="5"/>
      <c r="AO166" s="70"/>
      <c r="AP166" s="70"/>
      <c r="AQ166" s="5"/>
      <c r="AR166" s="70"/>
      <c r="AS166" s="70"/>
    </row>
    <row r="167" spans="1:45" customForma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8"/>
      <c r="L167" s="68"/>
      <c r="M167" s="73"/>
      <c r="N167" s="70"/>
      <c r="O167" s="70"/>
      <c r="P167" s="72"/>
      <c r="Q167" s="70"/>
      <c r="R167" s="70"/>
      <c r="S167" s="5"/>
      <c r="T167" s="70"/>
      <c r="U167" s="70"/>
      <c r="V167" s="5"/>
      <c r="W167" s="70"/>
      <c r="X167" s="70"/>
      <c r="Y167" s="5"/>
      <c r="Z167" s="70"/>
      <c r="AA167" s="70"/>
      <c r="AB167" s="73"/>
      <c r="AC167" s="70"/>
      <c r="AD167" s="70"/>
      <c r="AE167" s="72"/>
      <c r="AF167" s="70"/>
      <c r="AG167" s="70"/>
      <c r="AH167" s="5"/>
      <c r="AI167" s="70"/>
      <c r="AJ167" s="70"/>
      <c r="AK167" s="5"/>
      <c r="AL167" s="70"/>
      <c r="AM167" s="70"/>
      <c r="AN167" s="5"/>
      <c r="AO167" s="70"/>
      <c r="AP167" s="70"/>
      <c r="AQ167" s="5"/>
      <c r="AR167" s="70"/>
      <c r="AS167" s="70"/>
    </row>
    <row r="168" spans="1:45" customForma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8"/>
      <c r="L168" s="68"/>
      <c r="M168" s="73"/>
      <c r="N168" s="70"/>
      <c r="O168" s="70"/>
      <c r="P168" s="72"/>
      <c r="Q168" s="70"/>
      <c r="R168" s="70"/>
      <c r="S168" s="5"/>
      <c r="T168" s="70"/>
      <c r="U168" s="70"/>
      <c r="V168" s="5"/>
      <c r="W168" s="70"/>
      <c r="X168" s="70"/>
      <c r="Y168" s="5"/>
      <c r="Z168" s="70"/>
      <c r="AA168" s="70"/>
      <c r="AB168" s="73"/>
      <c r="AC168" s="70"/>
      <c r="AD168" s="70"/>
      <c r="AE168" s="72"/>
      <c r="AF168" s="70"/>
      <c r="AG168" s="70"/>
      <c r="AH168" s="5"/>
      <c r="AI168" s="70"/>
      <c r="AJ168" s="70"/>
      <c r="AK168" s="5"/>
      <c r="AL168" s="70"/>
      <c r="AM168" s="70"/>
      <c r="AN168" s="5"/>
      <c r="AO168" s="70"/>
      <c r="AP168" s="70"/>
      <c r="AQ168" s="5"/>
      <c r="AR168" s="70"/>
      <c r="AS168" s="70"/>
    </row>
    <row r="169" spans="1:45" customForma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8"/>
      <c r="L169" s="68"/>
      <c r="M169" s="73"/>
      <c r="N169" s="70"/>
      <c r="O169" s="70"/>
      <c r="P169" s="72"/>
      <c r="Q169" s="70"/>
      <c r="R169" s="70"/>
      <c r="S169" s="5"/>
      <c r="T169" s="70"/>
      <c r="U169" s="70"/>
      <c r="V169" s="5"/>
      <c r="W169" s="70"/>
      <c r="X169" s="70"/>
      <c r="Y169" s="5"/>
      <c r="Z169" s="70"/>
      <c r="AA169" s="70"/>
      <c r="AB169" s="73"/>
      <c r="AC169" s="70"/>
      <c r="AD169" s="70"/>
      <c r="AE169" s="72"/>
      <c r="AF169" s="70"/>
      <c r="AG169" s="70"/>
      <c r="AH169" s="5"/>
      <c r="AI169" s="70"/>
      <c r="AJ169" s="70"/>
      <c r="AK169" s="5"/>
      <c r="AL169" s="70"/>
      <c r="AM169" s="70"/>
      <c r="AN169" s="5"/>
      <c r="AO169" s="70"/>
      <c r="AP169" s="70"/>
      <c r="AQ169" s="5"/>
      <c r="AR169" s="70"/>
      <c r="AS169" s="70"/>
    </row>
    <row r="170" spans="1:45" customForma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8"/>
      <c r="L170" s="68"/>
      <c r="M170" s="73"/>
      <c r="N170" s="70"/>
      <c r="O170" s="70"/>
      <c r="P170" s="72"/>
      <c r="Q170" s="70"/>
      <c r="R170" s="70"/>
      <c r="S170" s="5"/>
      <c r="T170" s="70"/>
      <c r="U170" s="70"/>
      <c r="V170" s="5"/>
      <c r="W170" s="70"/>
      <c r="X170" s="70"/>
      <c r="Y170" s="5"/>
      <c r="Z170" s="70"/>
      <c r="AA170" s="70"/>
      <c r="AB170" s="73"/>
      <c r="AC170" s="70"/>
      <c r="AD170" s="70"/>
      <c r="AE170" s="72"/>
      <c r="AF170" s="70"/>
      <c r="AG170" s="70"/>
      <c r="AH170" s="5"/>
      <c r="AI170" s="70"/>
      <c r="AJ170" s="70"/>
      <c r="AK170" s="5"/>
      <c r="AL170" s="70"/>
      <c r="AM170" s="70"/>
      <c r="AN170" s="5"/>
      <c r="AO170" s="70"/>
      <c r="AP170" s="70"/>
      <c r="AQ170" s="5"/>
      <c r="AR170" s="70"/>
      <c r="AS170" s="70"/>
    </row>
    <row r="171" spans="1:45" customForma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8"/>
      <c r="L171" s="68"/>
      <c r="M171" s="73"/>
      <c r="N171" s="70"/>
      <c r="O171" s="70"/>
      <c r="P171" s="72"/>
      <c r="Q171" s="70"/>
      <c r="R171" s="70"/>
      <c r="S171" s="5"/>
      <c r="T171" s="70"/>
      <c r="U171" s="70"/>
      <c r="V171" s="5"/>
      <c r="W171" s="70"/>
      <c r="X171" s="70"/>
      <c r="Y171" s="5"/>
      <c r="Z171" s="70"/>
      <c r="AA171" s="70"/>
      <c r="AB171" s="73"/>
      <c r="AC171" s="70"/>
      <c r="AD171" s="70"/>
      <c r="AE171" s="72"/>
      <c r="AF171" s="70"/>
      <c r="AG171" s="70"/>
      <c r="AH171" s="5"/>
      <c r="AI171" s="70"/>
      <c r="AJ171" s="70"/>
      <c r="AK171" s="5"/>
      <c r="AL171" s="70"/>
      <c r="AM171" s="70"/>
      <c r="AN171" s="5"/>
      <c r="AO171" s="70"/>
      <c r="AP171" s="70"/>
      <c r="AQ171" s="5"/>
      <c r="AR171" s="70"/>
      <c r="AS171" s="70"/>
    </row>
    <row r="172" spans="1:45" customForma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8"/>
      <c r="L172" s="68"/>
      <c r="M172" s="73"/>
      <c r="N172" s="70"/>
      <c r="O172" s="70"/>
      <c r="P172" s="72"/>
      <c r="Q172" s="70"/>
      <c r="R172" s="70"/>
      <c r="S172" s="5"/>
      <c r="T172" s="70"/>
      <c r="U172" s="70"/>
      <c r="V172" s="5"/>
      <c r="W172" s="70"/>
      <c r="X172" s="70"/>
      <c r="Y172" s="5"/>
      <c r="Z172" s="70"/>
      <c r="AA172" s="70"/>
      <c r="AB172" s="73"/>
      <c r="AC172" s="70"/>
      <c r="AD172" s="70"/>
      <c r="AE172" s="72"/>
      <c r="AF172" s="70"/>
      <c r="AG172" s="70"/>
      <c r="AH172" s="5"/>
      <c r="AI172" s="70"/>
      <c r="AJ172" s="70"/>
      <c r="AK172" s="5"/>
      <c r="AL172" s="70"/>
      <c r="AM172" s="70"/>
      <c r="AN172" s="5"/>
      <c r="AO172" s="70"/>
      <c r="AP172" s="70"/>
      <c r="AQ172" s="5"/>
      <c r="AR172" s="70"/>
      <c r="AS172" s="70"/>
    </row>
    <row r="173" spans="1:45" customForma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8"/>
      <c r="L173" s="68"/>
      <c r="M173" s="73"/>
      <c r="N173" s="70"/>
      <c r="O173" s="70"/>
      <c r="P173" s="72"/>
      <c r="Q173" s="70"/>
      <c r="R173" s="70"/>
      <c r="S173" s="5"/>
      <c r="T173" s="70"/>
      <c r="U173" s="70"/>
      <c r="V173" s="5"/>
      <c r="W173" s="70"/>
      <c r="X173" s="70"/>
      <c r="Y173" s="5"/>
      <c r="Z173" s="70"/>
      <c r="AA173" s="70"/>
      <c r="AB173" s="73"/>
      <c r="AC173" s="70"/>
      <c r="AD173" s="70"/>
      <c r="AE173" s="72"/>
      <c r="AF173" s="70"/>
      <c r="AG173" s="70"/>
      <c r="AH173" s="5"/>
      <c r="AI173" s="70"/>
      <c r="AJ173" s="70"/>
      <c r="AK173" s="5"/>
      <c r="AL173" s="70"/>
      <c r="AM173" s="70"/>
      <c r="AN173" s="5"/>
      <c r="AO173" s="70"/>
      <c r="AP173" s="70"/>
      <c r="AQ173" s="5"/>
      <c r="AR173" s="70"/>
      <c r="AS173" s="70"/>
    </row>
    <row r="174" spans="1:45" customForma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8"/>
      <c r="L174" s="68"/>
      <c r="M174" s="73"/>
      <c r="N174" s="70"/>
      <c r="O174" s="70"/>
      <c r="P174" s="72"/>
      <c r="Q174" s="70"/>
      <c r="R174" s="70"/>
      <c r="S174" s="5"/>
      <c r="T174" s="70"/>
      <c r="U174" s="70"/>
      <c r="V174" s="5"/>
      <c r="W174" s="70"/>
      <c r="X174" s="70"/>
      <c r="Y174" s="5"/>
      <c r="Z174" s="70"/>
      <c r="AA174" s="70"/>
      <c r="AB174" s="73"/>
      <c r="AC174" s="70"/>
      <c r="AD174" s="70"/>
      <c r="AE174" s="72"/>
      <c r="AF174" s="70"/>
      <c r="AG174" s="70"/>
      <c r="AH174" s="5"/>
      <c r="AI174" s="70"/>
      <c r="AJ174" s="70"/>
      <c r="AK174" s="5"/>
      <c r="AL174" s="70"/>
      <c r="AM174" s="70"/>
      <c r="AN174" s="5"/>
      <c r="AO174" s="70"/>
      <c r="AP174" s="70"/>
      <c r="AQ174" s="5"/>
      <c r="AR174" s="70"/>
      <c r="AS174" s="70"/>
    </row>
    <row r="175" spans="1:45" customForma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8"/>
      <c r="L175" s="68"/>
      <c r="M175" s="73"/>
      <c r="N175" s="70"/>
      <c r="O175" s="70"/>
      <c r="P175" s="72"/>
      <c r="Q175" s="70"/>
      <c r="R175" s="70"/>
      <c r="S175" s="5"/>
      <c r="T175" s="70"/>
      <c r="U175" s="70"/>
      <c r="V175" s="5"/>
      <c r="W175" s="70"/>
      <c r="X175" s="70"/>
      <c r="Y175" s="5"/>
      <c r="Z175" s="70"/>
      <c r="AA175" s="70"/>
      <c r="AB175" s="73"/>
      <c r="AC175" s="70"/>
      <c r="AD175" s="70"/>
      <c r="AE175" s="72"/>
      <c r="AF175" s="70"/>
      <c r="AG175" s="70"/>
      <c r="AH175" s="5"/>
      <c r="AI175" s="70"/>
      <c r="AJ175" s="70"/>
      <c r="AK175" s="5"/>
      <c r="AL175" s="70"/>
      <c r="AM175" s="70"/>
      <c r="AN175" s="5"/>
      <c r="AO175" s="70"/>
      <c r="AP175" s="70"/>
      <c r="AQ175" s="5"/>
      <c r="AR175" s="70"/>
      <c r="AS175" s="70"/>
    </row>
    <row r="176" spans="1:45" customForma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8"/>
      <c r="L176" s="68"/>
      <c r="M176" s="73"/>
      <c r="N176" s="70"/>
      <c r="O176" s="70"/>
      <c r="P176" s="72"/>
      <c r="Q176" s="70"/>
      <c r="R176" s="70"/>
      <c r="S176" s="5"/>
      <c r="T176" s="70"/>
      <c r="U176" s="70"/>
      <c r="V176" s="5"/>
      <c r="W176" s="70"/>
      <c r="X176" s="70"/>
      <c r="Y176" s="5"/>
      <c r="Z176" s="70"/>
      <c r="AA176" s="70"/>
      <c r="AB176" s="73"/>
      <c r="AC176" s="70"/>
      <c r="AD176" s="70"/>
      <c r="AE176" s="72"/>
      <c r="AF176" s="70"/>
      <c r="AG176" s="70"/>
      <c r="AH176" s="5"/>
      <c r="AI176" s="70"/>
      <c r="AJ176" s="70"/>
      <c r="AK176" s="5"/>
      <c r="AL176" s="70"/>
      <c r="AM176" s="70"/>
      <c r="AN176" s="5"/>
      <c r="AO176" s="70"/>
      <c r="AP176" s="70"/>
      <c r="AQ176" s="5"/>
      <c r="AR176" s="70"/>
      <c r="AS176" s="70"/>
    </row>
    <row r="177" spans="1:45" customForma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8"/>
      <c r="L177" s="68"/>
      <c r="M177" s="73"/>
      <c r="N177" s="70"/>
      <c r="O177" s="70"/>
      <c r="P177" s="72"/>
      <c r="Q177" s="70"/>
      <c r="R177" s="70"/>
      <c r="S177" s="5"/>
      <c r="T177" s="70"/>
      <c r="U177" s="70"/>
      <c r="V177" s="5"/>
      <c r="W177" s="70"/>
      <c r="X177" s="70"/>
      <c r="Y177" s="5"/>
      <c r="Z177" s="70"/>
      <c r="AA177" s="70"/>
      <c r="AB177" s="73"/>
      <c r="AC177" s="70"/>
      <c r="AD177" s="70"/>
      <c r="AE177" s="72"/>
      <c r="AF177" s="70"/>
      <c r="AG177" s="70"/>
      <c r="AH177" s="5"/>
      <c r="AI177" s="70"/>
      <c r="AJ177" s="70"/>
      <c r="AK177" s="5"/>
      <c r="AL177" s="70"/>
      <c r="AM177" s="70"/>
      <c r="AN177" s="5"/>
      <c r="AO177" s="70"/>
      <c r="AP177" s="70"/>
      <c r="AQ177" s="5"/>
      <c r="AR177" s="70"/>
      <c r="AS177" s="70"/>
    </row>
    <row r="178" spans="1:45" customForma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8"/>
      <c r="L178" s="68"/>
      <c r="M178" s="73"/>
      <c r="N178" s="70"/>
      <c r="O178" s="70"/>
      <c r="P178" s="72"/>
      <c r="Q178" s="70"/>
      <c r="R178" s="70"/>
      <c r="S178" s="5"/>
      <c r="T178" s="70"/>
      <c r="U178" s="70"/>
      <c r="V178" s="5"/>
      <c r="W178" s="70"/>
      <c r="X178" s="70"/>
      <c r="Y178" s="5"/>
      <c r="Z178" s="70"/>
      <c r="AA178" s="70"/>
      <c r="AB178" s="73"/>
      <c r="AC178" s="70"/>
      <c r="AD178" s="70"/>
      <c r="AE178" s="72"/>
      <c r="AF178" s="70"/>
      <c r="AG178" s="70"/>
      <c r="AH178" s="5"/>
      <c r="AI178" s="70"/>
      <c r="AJ178" s="70"/>
      <c r="AK178" s="5"/>
      <c r="AL178" s="70"/>
      <c r="AM178" s="70"/>
      <c r="AN178" s="5"/>
      <c r="AO178" s="70"/>
      <c r="AP178" s="70"/>
      <c r="AQ178" s="5"/>
      <c r="AR178" s="70"/>
      <c r="AS178" s="70"/>
    </row>
    <row r="179" spans="1:45" customForma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8"/>
      <c r="L179" s="68"/>
      <c r="M179" s="73"/>
      <c r="N179" s="70"/>
      <c r="O179" s="70"/>
      <c r="P179" s="72"/>
      <c r="Q179" s="70"/>
      <c r="R179" s="70"/>
      <c r="S179" s="5"/>
      <c r="T179" s="70"/>
      <c r="U179" s="70"/>
      <c r="V179" s="5"/>
      <c r="W179" s="70"/>
      <c r="X179" s="70"/>
      <c r="Y179" s="5"/>
      <c r="Z179" s="70"/>
      <c r="AA179" s="70"/>
      <c r="AB179" s="73"/>
      <c r="AC179" s="70"/>
      <c r="AD179" s="70"/>
      <c r="AE179" s="72"/>
      <c r="AF179" s="70"/>
      <c r="AG179" s="70"/>
      <c r="AH179" s="5"/>
      <c r="AI179" s="70"/>
      <c r="AJ179" s="70"/>
      <c r="AK179" s="5"/>
      <c r="AL179" s="70"/>
      <c r="AM179" s="70"/>
      <c r="AN179" s="5"/>
      <c r="AO179" s="70"/>
      <c r="AP179" s="70"/>
      <c r="AQ179" s="5"/>
      <c r="AR179" s="70"/>
      <c r="AS179" s="70"/>
    </row>
    <row r="180" spans="1:45" customForma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8"/>
      <c r="L180" s="68"/>
      <c r="M180" s="73"/>
      <c r="N180" s="70"/>
      <c r="O180" s="70"/>
      <c r="P180" s="72"/>
      <c r="Q180" s="70"/>
      <c r="R180" s="70"/>
      <c r="S180" s="5"/>
      <c r="T180" s="70"/>
      <c r="U180" s="70"/>
      <c r="V180" s="5"/>
      <c r="W180" s="70"/>
      <c r="X180" s="70"/>
      <c r="Y180" s="5"/>
      <c r="Z180" s="70"/>
      <c r="AA180" s="70"/>
      <c r="AB180" s="73"/>
      <c r="AC180" s="70"/>
      <c r="AD180" s="70"/>
      <c r="AE180" s="72"/>
      <c r="AF180" s="70"/>
      <c r="AG180" s="70"/>
      <c r="AH180" s="5"/>
      <c r="AI180" s="70"/>
      <c r="AJ180" s="70"/>
      <c r="AK180" s="5"/>
      <c r="AL180" s="70"/>
      <c r="AM180" s="70"/>
      <c r="AN180" s="5"/>
      <c r="AO180" s="70"/>
      <c r="AP180" s="70"/>
      <c r="AQ180" s="5"/>
      <c r="AR180" s="70"/>
      <c r="AS180" s="70"/>
    </row>
    <row r="181" spans="1:45" customForma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8"/>
      <c r="L181" s="68"/>
      <c r="M181" s="73"/>
      <c r="N181" s="70"/>
      <c r="O181" s="70"/>
      <c r="P181" s="72"/>
      <c r="Q181" s="70"/>
      <c r="R181" s="70"/>
      <c r="S181" s="5"/>
      <c r="T181" s="70"/>
      <c r="U181" s="70"/>
      <c r="V181" s="5"/>
      <c r="W181" s="70"/>
      <c r="X181" s="70"/>
      <c r="Y181" s="5"/>
      <c r="Z181" s="70"/>
      <c r="AA181" s="70"/>
      <c r="AB181" s="73"/>
      <c r="AC181" s="70"/>
      <c r="AD181" s="70"/>
      <c r="AE181" s="72"/>
      <c r="AF181" s="70"/>
      <c r="AG181" s="70"/>
      <c r="AH181" s="5"/>
      <c r="AI181" s="70"/>
      <c r="AJ181" s="70"/>
      <c r="AK181" s="5"/>
      <c r="AL181" s="70"/>
      <c r="AM181" s="70"/>
      <c r="AN181" s="5"/>
      <c r="AO181" s="70"/>
      <c r="AP181" s="70"/>
      <c r="AQ181" s="5"/>
      <c r="AR181" s="70"/>
      <c r="AS181" s="70"/>
    </row>
    <row r="182" spans="1:45" customForma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8"/>
      <c r="L182" s="68"/>
      <c r="M182" s="73"/>
      <c r="N182" s="70"/>
      <c r="O182" s="70"/>
      <c r="P182" s="72"/>
      <c r="Q182" s="70"/>
      <c r="R182" s="70"/>
      <c r="S182" s="5"/>
      <c r="T182" s="70"/>
      <c r="U182" s="70"/>
      <c r="V182" s="5"/>
      <c r="W182" s="70"/>
      <c r="X182" s="70"/>
      <c r="Y182" s="5"/>
      <c r="Z182" s="70"/>
      <c r="AA182" s="70"/>
      <c r="AB182" s="73"/>
      <c r="AC182" s="70"/>
      <c r="AD182" s="70"/>
      <c r="AE182" s="72"/>
      <c r="AF182" s="70"/>
      <c r="AG182" s="70"/>
      <c r="AH182" s="5"/>
      <c r="AI182" s="70"/>
      <c r="AJ182" s="70"/>
      <c r="AK182" s="5"/>
      <c r="AL182" s="70"/>
      <c r="AM182" s="70"/>
      <c r="AN182" s="5"/>
      <c r="AO182" s="70"/>
      <c r="AP182" s="70"/>
      <c r="AQ182" s="5"/>
      <c r="AR182" s="70"/>
      <c r="AS182" s="70"/>
    </row>
    <row r="183" spans="1:45" customForma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8"/>
      <c r="L183" s="68"/>
      <c r="M183" s="73"/>
      <c r="N183" s="70"/>
      <c r="O183" s="70"/>
      <c r="P183" s="72"/>
      <c r="Q183" s="70"/>
      <c r="R183" s="70"/>
      <c r="S183" s="5"/>
      <c r="T183" s="70"/>
      <c r="U183" s="70"/>
      <c r="V183" s="5"/>
      <c r="W183" s="70"/>
      <c r="X183" s="70"/>
      <c r="Y183" s="5"/>
      <c r="Z183" s="70"/>
      <c r="AA183" s="70"/>
      <c r="AB183" s="73"/>
      <c r="AC183" s="70"/>
      <c r="AD183" s="70"/>
      <c r="AE183" s="72"/>
      <c r="AF183" s="70"/>
      <c r="AG183" s="70"/>
      <c r="AH183" s="5"/>
      <c r="AI183" s="70"/>
      <c r="AJ183" s="70"/>
      <c r="AK183" s="5"/>
      <c r="AL183" s="70"/>
      <c r="AM183" s="70"/>
      <c r="AN183" s="5"/>
      <c r="AO183" s="70"/>
      <c r="AP183" s="70"/>
      <c r="AQ183" s="5"/>
      <c r="AR183" s="70"/>
      <c r="AS183" s="70"/>
    </row>
    <row r="184" spans="1:45" customForma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8"/>
      <c r="L184" s="68"/>
      <c r="M184" s="73"/>
      <c r="N184" s="70"/>
      <c r="O184" s="70"/>
      <c r="P184" s="72"/>
      <c r="Q184" s="70"/>
      <c r="R184" s="70"/>
      <c r="S184" s="5"/>
      <c r="T184" s="70"/>
      <c r="U184" s="70"/>
      <c r="V184" s="5"/>
      <c r="W184" s="70"/>
      <c r="X184" s="70"/>
      <c r="Y184" s="5"/>
      <c r="Z184" s="70"/>
      <c r="AA184" s="70"/>
      <c r="AB184" s="73"/>
      <c r="AC184" s="70"/>
      <c r="AD184" s="70"/>
      <c r="AE184" s="72"/>
      <c r="AF184" s="70"/>
      <c r="AG184" s="70"/>
      <c r="AH184" s="5"/>
      <c r="AI184" s="70"/>
      <c r="AJ184" s="70"/>
      <c r="AK184" s="5"/>
      <c r="AL184" s="70"/>
      <c r="AM184" s="70"/>
      <c r="AN184" s="5"/>
      <c r="AO184" s="70"/>
      <c r="AP184" s="70"/>
      <c r="AQ184" s="5"/>
      <c r="AR184" s="70"/>
      <c r="AS184" s="70"/>
    </row>
    <row r="185" spans="1:45" customForma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8"/>
      <c r="L185" s="68"/>
      <c r="M185" s="73"/>
      <c r="N185" s="70"/>
      <c r="O185" s="70"/>
      <c r="P185" s="72"/>
      <c r="Q185" s="70"/>
      <c r="R185" s="70"/>
      <c r="S185" s="5"/>
      <c r="T185" s="70"/>
      <c r="U185" s="70"/>
      <c r="V185" s="5"/>
      <c r="W185" s="70"/>
      <c r="X185" s="70"/>
      <c r="Y185" s="5"/>
      <c r="Z185" s="70"/>
      <c r="AA185" s="70"/>
      <c r="AB185" s="73"/>
      <c r="AC185" s="70"/>
      <c r="AD185" s="70"/>
      <c r="AE185" s="72"/>
      <c r="AF185" s="70"/>
      <c r="AG185" s="70"/>
      <c r="AH185" s="5"/>
      <c r="AI185" s="70"/>
      <c r="AJ185" s="70"/>
      <c r="AK185" s="5"/>
      <c r="AL185" s="70"/>
      <c r="AM185" s="70"/>
      <c r="AN185" s="5"/>
      <c r="AO185" s="70"/>
      <c r="AP185" s="70"/>
      <c r="AQ185" s="5"/>
      <c r="AR185" s="70"/>
      <c r="AS185" s="70"/>
    </row>
    <row r="186" spans="1:45" customForma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8"/>
      <c r="L186" s="68"/>
      <c r="M186" s="73"/>
      <c r="N186" s="70"/>
      <c r="O186" s="70"/>
      <c r="P186" s="72"/>
      <c r="Q186" s="70"/>
      <c r="R186" s="70"/>
      <c r="S186" s="5"/>
      <c r="T186" s="70"/>
      <c r="U186" s="70"/>
      <c r="V186" s="5"/>
      <c r="W186" s="70"/>
      <c r="X186" s="70"/>
      <c r="Y186" s="5"/>
      <c r="Z186" s="70"/>
      <c r="AA186" s="70"/>
      <c r="AB186" s="73"/>
      <c r="AC186" s="70"/>
      <c r="AD186" s="70"/>
      <c r="AE186" s="72"/>
      <c r="AF186" s="70"/>
      <c r="AG186" s="70"/>
      <c r="AH186" s="5"/>
      <c r="AI186" s="70"/>
      <c r="AJ186" s="70"/>
      <c r="AK186" s="5"/>
      <c r="AL186" s="70"/>
      <c r="AM186" s="70"/>
      <c r="AN186" s="5"/>
      <c r="AO186" s="70"/>
      <c r="AP186" s="70"/>
      <c r="AQ186" s="5"/>
      <c r="AR186" s="70"/>
      <c r="AS186" s="70"/>
    </row>
    <row r="187" spans="1:45" customForma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8"/>
      <c r="L187" s="68"/>
      <c r="M187" s="73"/>
      <c r="N187" s="70"/>
      <c r="O187" s="70"/>
      <c r="P187" s="72"/>
      <c r="Q187" s="70"/>
      <c r="R187" s="70"/>
      <c r="S187" s="5"/>
      <c r="T187" s="70"/>
      <c r="U187" s="70"/>
      <c r="V187" s="5"/>
      <c r="W187" s="70"/>
      <c r="X187" s="70"/>
      <c r="Y187" s="5"/>
      <c r="Z187" s="70"/>
      <c r="AA187" s="70"/>
      <c r="AB187" s="73"/>
      <c r="AC187" s="70"/>
      <c r="AD187" s="70"/>
      <c r="AE187" s="72"/>
      <c r="AF187" s="70"/>
      <c r="AG187" s="70"/>
      <c r="AH187" s="5"/>
      <c r="AI187" s="70"/>
      <c r="AJ187" s="70"/>
      <c r="AK187" s="5"/>
      <c r="AL187" s="70"/>
      <c r="AM187" s="70"/>
      <c r="AN187" s="5"/>
      <c r="AO187" s="70"/>
      <c r="AP187" s="70"/>
      <c r="AQ187" s="5"/>
      <c r="AR187" s="70"/>
      <c r="AS187" s="70"/>
    </row>
    <row r="188" spans="1:45" customForma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8"/>
      <c r="L188" s="68"/>
      <c r="M188" s="73"/>
      <c r="N188" s="70"/>
      <c r="O188" s="70"/>
      <c r="P188" s="72"/>
      <c r="Q188" s="70"/>
      <c r="R188" s="70"/>
      <c r="S188" s="5"/>
      <c r="T188" s="70"/>
      <c r="U188" s="70"/>
      <c r="V188" s="5"/>
      <c r="W188" s="70"/>
      <c r="X188" s="70"/>
      <c r="Y188" s="5"/>
      <c r="Z188" s="70"/>
      <c r="AA188" s="70"/>
      <c r="AB188" s="73"/>
      <c r="AC188" s="70"/>
      <c r="AD188" s="70"/>
      <c r="AE188" s="72"/>
      <c r="AF188" s="70"/>
      <c r="AG188" s="70"/>
      <c r="AH188" s="5"/>
      <c r="AI188" s="70"/>
      <c r="AJ188" s="70"/>
      <c r="AK188" s="5"/>
      <c r="AL188" s="70"/>
      <c r="AM188" s="70"/>
      <c r="AN188" s="5"/>
      <c r="AO188" s="70"/>
      <c r="AP188" s="70"/>
      <c r="AQ188" s="5"/>
      <c r="AR188" s="70"/>
      <c r="AS188" s="70"/>
    </row>
    <row r="189" spans="1:45" customForma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8"/>
      <c r="L189" s="68"/>
      <c r="M189" s="73"/>
      <c r="N189" s="70"/>
      <c r="O189" s="70"/>
      <c r="P189" s="72"/>
      <c r="Q189" s="70"/>
      <c r="R189" s="70"/>
      <c r="S189" s="5"/>
      <c r="T189" s="70"/>
      <c r="U189" s="70"/>
      <c r="V189" s="5"/>
      <c r="W189" s="70"/>
      <c r="X189" s="70"/>
      <c r="Y189" s="5"/>
      <c r="Z189" s="70"/>
      <c r="AA189" s="70"/>
      <c r="AB189" s="73"/>
      <c r="AC189" s="70"/>
      <c r="AD189" s="70"/>
      <c r="AE189" s="72"/>
      <c r="AF189" s="70"/>
      <c r="AG189" s="70"/>
      <c r="AH189" s="5"/>
      <c r="AI189" s="70"/>
      <c r="AJ189" s="70"/>
      <c r="AK189" s="5"/>
      <c r="AL189" s="70"/>
      <c r="AM189" s="70"/>
      <c r="AN189" s="5"/>
      <c r="AO189" s="70"/>
      <c r="AP189" s="70"/>
      <c r="AQ189" s="5"/>
      <c r="AR189" s="70"/>
      <c r="AS189" s="70"/>
    </row>
    <row r="190" spans="1:45" customForma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8"/>
      <c r="L190" s="68"/>
      <c r="M190" s="73"/>
      <c r="N190" s="70"/>
      <c r="O190" s="70"/>
      <c r="P190" s="72"/>
      <c r="Q190" s="70"/>
      <c r="R190" s="70"/>
      <c r="S190" s="5"/>
      <c r="T190" s="70"/>
      <c r="U190" s="70"/>
      <c r="V190" s="5"/>
      <c r="W190" s="70"/>
      <c r="X190" s="70"/>
      <c r="Y190" s="5"/>
      <c r="Z190" s="70"/>
      <c r="AA190" s="70"/>
      <c r="AB190" s="73"/>
      <c r="AC190" s="70"/>
      <c r="AD190" s="70"/>
      <c r="AE190" s="72"/>
      <c r="AF190" s="70"/>
      <c r="AG190" s="70"/>
      <c r="AH190" s="5"/>
      <c r="AI190" s="70"/>
      <c r="AJ190" s="70"/>
      <c r="AK190" s="5"/>
      <c r="AL190" s="70"/>
      <c r="AM190" s="70"/>
      <c r="AN190" s="5"/>
      <c r="AO190" s="70"/>
      <c r="AP190" s="70"/>
      <c r="AQ190" s="5"/>
      <c r="AR190" s="70"/>
      <c r="AS190" s="70"/>
    </row>
    <row r="191" spans="1:45" customForma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8"/>
      <c r="L191" s="68"/>
      <c r="M191" s="73"/>
      <c r="N191" s="70"/>
      <c r="O191" s="70"/>
      <c r="P191" s="72"/>
      <c r="Q191" s="70"/>
      <c r="R191" s="70"/>
      <c r="S191" s="5"/>
      <c r="T191" s="70"/>
      <c r="U191" s="70"/>
      <c r="V191" s="5"/>
      <c r="W191" s="70"/>
      <c r="X191" s="70"/>
      <c r="Y191" s="5"/>
      <c r="Z191" s="70"/>
      <c r="AA191" s="70"/>
      <c r="AB191" s="73"/>
      <c r="AC191" s="70"/>
      <c r="AD191" s="70"/>
      <c r="AE191" s="72"/>
      <c r="AF191" s="70"/>
      <c r="AG191" s="70"/>
      <c r="AH191" s="5"/>
      <c r="AI191" s="70"/>
      <c r="AJ191" s="70"/>
      <c r="AK191" s="5"/>
      <c r="AL191" s="70"/>
      <c r="AM191" s="70"/>
      <c r="AN191" s="5"/>
      <c r="AO191" s="70"/>
      <c r="AP191" s="70"/>
      <c r="AQ191" s="5"/>
      <c r="AR191" s="70"/>
      <c r="AS191" s="70"/>
    </row>
    <row r="192" spans="1:45" customForma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8"/>
      <c r="L192" s="68"/>
      <c r="M192" s="73"/>
      <c r="N192" s="70"/>
      <c r="O192" s="70"/>
      <c r="P192" s="72"/>
      <c r="Q192" s="70"/>
      <c r="R192" s="70"/>
      <c r="S192" s="5"/>
      <c r="T192" s="70"/>
      <c r="U192" s="70"/>
      <c r="V192" s="5"/>
      <c r="W192" s="70"/>
      <c r="X192" s="70"/>
      <c r="Y192" s="5"/>
      <c r="Z192" s="70"/>
      <c r="AA192" s="70"/>
      <c r="AB192" s="73"/>
      <c r="AC192" s="70"/>
      <c r="AD192" s="70"/>
      <c r="AE192" s="72"/>
      <c r="AF192" s="70"/>
      <c r="AG192" s="70"/>
      <c r="AH192" s="5"/>
      <c r="AI192" s="70"/>
      <c r="AJ192" s="70"/>
      <c r="AK192" s="5"/>
      <c r="AL192" s="70"/>
      <c r="AM192" s="70"/>
      <c r="AN192" s="5"/>
      <c r="AO192" s="70"/>
      <c r="AP192" s="70"/>
      <c r="AQ192" s="5"/>
      <c r="AR192" s="70"/>
      <c r="AS192" s="70"/>
    </row>
    <row r="193" spans="1:45" customForma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8"/>
      <c r="L193" s="68"/>
      <c r="M193" s="73"/>
      <c r="N193" s="70"/>
      <c r="O193" s="70"/>
      <c r="P193" s="72"/>
      <c r="Q193" s="70"/>
      <c r="R193" s="70"/>
      <c r="S193" s="5"/>
      <c r="T193" s="70"/>
      <c r="U193" s="70"/>
      <c r="V193" s="5"/>
      <c r="W193" s="70"/>
      <c r="X193" s="70"/>
      <c r="Y193" s="5"/>
      <c r="Z193" s="70"/>
      <c r="AA193" s="70"/>
      <c r="AB193" s="73"/>
      <c r="AC193" s="70"/>
      <c r="AD193" s="70"/>
      <c r="AE193" s="72"/>
      <c r="AF193" s="70"/>
      <c r="AG193" s="70"/>
      <c r="AH193" s="5"/>
      <c r="AI193" s="70"/>
      <c r="AJ193" s="70"/>
      <c r="AK193" s="5"/>
      <c r="AL193" s="70"/>
      <c r="AM193" s="70"/>
      <c r="AN193" s="5"/>
      <c r="AO193" s="70"/>
      <c r="AP193" s="70"/>
      <c r="AQ193" s="5"/>
      <c r="AR193" s="70"/>
      <c r="AS193" s="70"/>
    </row>
    <row r="194" spans="1:45" customForma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8"/>
      <c r="L194" s="68"/>
      <c r="M194" s="73"/>
      <c r="N194" s="70"/>
      <c r="O194" s="70"/>
      <c r="P194" s="72"/>
      <c r="Q194" s="70"/>
      <c r="R194" s="70"/>
      <c r="S194" s="5"/>
      <c r="T194" s="70"/>
      <c r="U194" s="70"/>
      <c r="V194" s="5"/>
      <c r="W194" s="70"/>
      <c r="X194" s="70"/>
      <c r="Y194" s="5"/>
      <c r="Z194" s="70"/>
      <c r="AA194" s="70"/>
      <c r="AB194" s="73"/>
      <c r="AC194" s="70"/>
      <c r="AD194" s="70"/>
      <c r="AE194" s="72"/>
      <c r="AF194" s="70"/>
      <c r="AG194" s="70"/>
      <c r="AH194" s="5"/>
      <c r="AI194" s="70"/>
      <c r="AJ194" s="70"/>
      <c r="AK194" s="5"/>
      <c r="AL194" s="70"/>
      <c r="AM194" s="70"/>
      <c r="AN194" s="5"/>
      <c r="AO194" s="70"/>
      <c r="AP194" s="70"/>
      <c r="AQ194" s="5"/>
      <c r="AR194" s="70"/>
      <c r="AS194" s="70"/>
    </row>
    <row r="195" spans="1:45" customForma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8"/>
      <c r="L195" s="68"/>
      <c r="M195" s="73"/>
      <c r="N195" s="70"/>
      <c r="O195" s="70"/>
      <c r="P195" s="72"/>
      <c r="Q195" s="70"/>
      <c r="R195" s="70"/>
      <c r="S195" s="5"/>
      <c r="T195" s="70"/>
      <c r="U195" s="70"/>
      <c r="V195" s="5"/>
      <c r="W195" s="70"/>
      <c r="X195" s="70"/>
      <c r="Y195" s="5"/>
      <c r="Z195" s="70"/>
      <c r="AA195" s="70"/>
      <c r="AB195" s="73"/>
      <c r="AC195" s="70"/>
      <c r="AD195" s="70"/>
      <c r="AE195" s="72"/>
      <c r="AF195" s="70"/>
      <c r="AG195" s="70"/>
      <c r="AH195" s="5"/>
      <c r="AI195" s="70"/>
      <c r="AJ195" s="70"/>
      <c r="AK195" s="5"/>
      <c r="AL195" s="70"/>
      <c r="AM195" s="70"/>
      <c r="AN195" s="5"/>
      <c r="AO195" s="70"/>
      <c r="AP195" s="70"/>
      <c r="AQ195" s="5"/>
      <c r="AR195" s="70"/>
      <c r="AS195" s="70"/>
    </row>
    <row r="196" spans="1:45" customForma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8"/>
      <c r="L196" s="68"/>
      <c r="M196" s="73"/>
      <c r="N196" s="70"/>
      <c r="O196" s="70"/>
      <c r="P196" s="72"/>
      <c r="Q196" s="70"/>
      <c r="R196" s="70"/>
      <c r="S196" s="5"/>
      <c r="T196" s="70"/>
      <c r="U196" s="70"/>
      <c r="V196" s="5"/>
      <c r="W196" s="70"/>
      <c r="X196" s="70"/>
      <c r="Y196" s="5"/>
      <c r="Z196" s="70"/>
      <c r="AA196" s="70"/>
      <c r="AB196" s="73"/>
      <c r="AC196" s="70"/>
      <c r="AD196" s="70"/>
      <c r="AE196" s="72"/>
      <c r="AF196" s="70"/>
      <c r="AG196" s="70"/>
      <c r="AH196" s="5"/>
      <c r="AI196" s="70"/>
      <c r="AJ196" s="70"/>
      <c r="AK196" s="5"/>
      <c r="AL196" s="70"/>
      <c r="AM196" s="70"/>
      <c r="AN196" s="5"/>
      <c r="AO196" s="70"/>
      <c r="AP196" s="70"/>
      <c r="AQ196" s="5"/>
      <c r="AR196" s="70"/>
      <c r="AS196" s="70"/>
    </row>
    <row r="197" spans="1:45" customForma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8"/>
      <c r="L197" s="68"/>
      <c r="M197" s="73"/>
      <c r="N197" s="70"/>
      <c r="O197" s="70"/>
      <c r="P197" s="72"/>
      <c r="Q197" s="70"/>
      <c r="R197" s="70"/>
      <c r="S197" s="5"/>
      <c r="T197" s="70"/>
      <c r="U197" s="70"/>
      <c r="V197" s="5"/>
      <c r="W197" s="70"/>
      <c r="X197" s="70"/>
      <c r="Y197" s="5"/>
      <c r="Z197" s="70"/>
      <c r="AA197" s="70"/>
      <c r="AB197" s="73"/>
      <c r="AC197" s="70"/>
      <c r="AD197" s="70"/>
      <c r="AE197" s="72"/>
      <c r="AF197" s="70"/>
      <c r="AG197" s="70"/>
      <c r="AH197" s="5"/>
      <c r="AI197" s="70"/>
      <c r="AJ197" s="70"/>
      <c r="AK197" s="5"/>
      <c r="AL197" s="70"/>
      <c r="AM197" s="70"/>
      <c r="AN197" s="5"/>
      <c r="AO197" s="70"/>
      <c r="AP197" s="70"/>
      <c r="AQ197" s="5"/>
      <c r="AR197" s="70"/>
      <c r="AS197" s="70"/>
    </row>
    <row r="198" spans="1:45" customForma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8"/>
      <c r="L198" s="68"/>
      <c r="M198" s="73"/>
      <c r="N198" s="70"/>
      <c r="O198" s="70"/>
      <c r="P198" s="72"/>
      <c r="Q198" s="70"/>
      <c r="R198" s="70"/>
      <c r="S198" s="5"/>
      <c r="T198" s="70"/>
      <c r="U198" s="70"/>
      <c r="V198" s="5"/>
      <c r="W198" s="70"/>
      <c r="X198" s="70"/>
      <c r="Y198" s="5"/>
      <c r="Z198" s="70"/>
      <c r="AA198" s="70"/>
      <c r="AB198" s="73"/>
      <c r="AC198" s="70"/>
      <c r="AD198" s="70"/>
      <c r="AE198" s="72"/>
      <c r="AF198" s="70"/>
      <c r="AG198" s="70"/>
      <c r="AH198" s="5"/>
      <c r="AI198" s="70"/>
      <c r="AJ198" s="70"/>
      <c r="AK198" s="5"/>
      <c r="AL198" s="70"/>
      <c r="AM198" s="70"/>
      <c r="AN198" s="5"/>
      <c r="AO198" s="70"/>
      <c r="AP198" s="70"/>
      <c r="AQ198" s="5"/>
      <c r="AR198" s="70"/>
      <c r="AS198" s="70"/>
    </row>
    <row r="199" spans="1:45" customForma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8"/>
      <c r="L199" s="68"/>
      <c r="M199" s="73"/>
      <c r="N199" s="70"/>
      <c r="O199" s="70"/>
      <c r="P199" s="72"/>
      <c r="Q199" s="70"/>
      <c r="R199" s="70"/>
      <c r="S199" s="5"/>
      <c r="T199" s="70"/>
      <c r="U199" s="70"/>
      <c r="V199" s="5"/>
      <c r="W199" s="70"/>
      <c r="X199" s="70"/>
      <c r="Y199" s="5"/>
      <c r="Z199" s="70"/>
      <c r="AA199" s="70"/>
      <c r="AB199" s="73"/>
      <c r="AC199" s="70"/>
      <c r="AD199" s="70"/>
      <c r="AE199" s="72"/>
      <c r="AF199" s="70"/>
      <c r="AG199" s="70"/>
      <c r="AH199" s="5"/>
      <c r="AI199" s="70"/>
      <c r="AJ199" s="70"/>
      <c r="AK199" s="5"/>
      <c r="AL199" s="70"/>
      <c r="AM199" s="70"/>
      <c r="AN199" s="5"/>
      <c r="AO199" s="70"/>
      <c r="AP199" s="70"/>
      <c r="AQ199" s="5"/>
      <c r="AR199" s="70"/>
      <c r="AS199" s="70"/>
    </row>
    <row r="200" spans="1:45" customForma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8"/>
      <c r="L200" s="68"/>
      <c r="M200" s="73"/>
      <c r="N200" s="70"/>
      <c r="O200" s="70"/>
      <c r="P200" s="72"/>
      <c r="Q200" s="70"/>
      <c r="R200" s="70"/>
      <c r="S200" s="5"/>
      <c r="T200" s="70"/>
      <c r="U200" s="70"/>
      <c r="V200" s="5"/>
      <c r="W200" s="70"/>
      <c r="X200" s="70"/>
      <c r="Y200" s="5"/>
      <c r="Z200" s="70"/>
      <c r="AA200" s="70"/>
      <c r="AB200" s="73"/>
      <c r="AC200" s="70"/>
      <c r="AD200" s="70"/>
      <c r="AE200" s="72"/>
      <c r="AF200" s="70"/>
      <c r="AG200" s="70"/>
      <c r="AH200" s="5"/>
      <c r="AI200" s="70"/>
      <c r="AJ200" s="70"/>
      <c r="AK200" s="5"/>
      <c r="AL200" s="70"/>
      <c r="AM200" s="70"/>
      <c r="AN200" s="5"/>
      <c r="AO200" s="70"/>
      <c r="AP200" s="70"/>
      <c r="AQ200" s="5"/>
      <c r="AR200" s="70"/>
      <c r="AS200" s="70"/>
    </row>
    <row r="201" spans="1:45" customForma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8"/>
      <c r="L201" s="68"/>
      <c r="M201" s="73"/>
      <c r="N201" s="70"/>
      <c r="O201" s="70"/>
      <c r="P201" s="72"/>
      <c r="Q201" s="70"/>
      <c r="R201" s="70"/>
      <c r="S201" s="5"/>
      <c r="T201" s="70"/>
      <c r="U201" s="70"/>
      <c r="V201" s="5"/>
      <c r="W201" s="70"/>
      <c r="X201" s="70"/>
      <c r="Y201" s="5"/>
      <c r="Z201" s="70"/>
      <c r="AA201" s="70"/>
      <c r="AB201" s="73"/>
      <c r="AC201" s="70"/>
      <c r="AD201" s="70"/>
      <c r="AE201" s="72"/>
      <c r="AF201" s="70"/>
      <c r="AG201" s="70"/>
      <c r="AH201" s="5"/>
      <c r="AI201" s="70"/>
      <c r="AJ201" s="70"/>
      <c r="AK201" s="5"/>
      <c r="AL201" s="70"/>
      <c r="AM201" s="70"/>
      <c r="AN201" s="5"/>
      <c r="AO201" s="70"/>
      <c r="AP201" s="70"/>
      <c r="AQ201" s="5"/>
      <c r="AR201" s="70"/>
      <c r="AS201" s="70"/>
    </row>
    <row r="202" spans="1:45" customForma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8"/>
      <c r="L202" s="68"/>
      <c r="M202" s="73"/>
      <c r="N202" s="70"/>
      <c r="O202" s="70"/>
      <c r="P202" s="72"/>
      <c r="Q202" s="70"/>
      <c r="R202" s="70"/>
      <c r="S202" s="5"/>
      <c r="T202" s="70"/>
      <c r="U202" s="70"/>
      <c r="V202" s="5"/>
      <c r="W202" s="70"/>
      <c r="X202" s="70"/>
      <c r="Y202" s="5"/>
      <c r="Z202" s="70"/>
      <c r="AA202" s="70"/>
      <c r="AB202" s="73"/>
      <c r="AC202" s="70"/>
      <c r="AD202" s="70"/>
      <c r="AE202" s="72"/>
      <c r="AF202" s="70"/>
      <c r="AG202" s="70"/>
      <c r="AH202" s="5"/>
      <c r="AI202" s="70"/>
      <c r="AJ202" s="70"/>
      <c r="AK202" s="5"/>
      <c r="AL202" s="70"/>
      <c r="AM202" s="70"/>
      <c r="AN202" s="5"/>
      <c r="AO202" s="70"/>
      <c r="AP202" s="70"/>
      <c r="AQ202" s="5"/>
      <c r="AR202" s="70"/>
      <c r="AS202" s="70"/>
    </row>
    <row r="203" spans="1:45" customForma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8"/>
      <c r="L203" s="68"/>
      <c r="M203" s="73"/>
      <c r="N203" s="70"/>
      <c r="O203" s="70"/>
      <c r="P203" s="72"/>
      <c r="Q203" s="70"/>
      <c r="R203" s="70"/>
      <c r="S203" s="5"/>
      <c r="T203" s="70"/>
      <c r="U203" s="70"/>
      <c r="V203" s="5"/>
      <c r="W203" s="70"/>
      <c r="X203" s="70"/>
      <c r="Y203" s="5"/>
      <c r="Z203" s="70"/>
      <c r="AA203" s="70"/>
      <c r="AB203" s="73"/>
      <c r="AC203" s="70"/>
      <c r="AD203" s="70"/>
      <c r="AE203" s="72"/>
      <c r="AF203" s="70"/>
      <c r="AG203" s="70"/>
      <c r="AH203" s="5"/>
      <c r="AI203" s="70"/>
      <c r="AJ203" s="70"/>
      <c r="AK203" s="5"/>
      <c r="AL203" s="70"/>
      <c r="AM203" s="70"/>
      <c r="AN203" s="5"/>
      <c r="AO203" s="70"/>
      <c r="AP203" s="70"/>
      <c r="AQ203" s="5"/>
      <c r="AR203" s="70"/>
      <c r="AS203" s="70"/>
    </row>
    <row r="204" spans="1:45" customForma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8"/>
      <c r="L204" s="68"/>
      <c r="M204" s="73"/>
      <c r="N204" s="70"/>
      <c r="O204" s="70"/>
      <c r="P204" s="72"/>
      <c r="Q204" s="70"/>
      <c r="R204" s="70"/>
      <c r="S204" s="5"/>
      <c r="T204" s="70"/>
      <c r="U204" s="70"/>
      <c r="V204" s="5"/>
      <c r="W204" s="70"/>
      <c r="X204" s="70"/>
      <c r="Y204" s="5"/>
      <c r="Z204" s="70"/>
      <c r="AA204" s="70"/>
      <c r="AB204" s="73"/>
      <c r="AC204" s="70"/>
      <c r="AD204" s="70"/>
      <c r="AE204" s="72"/>
      <c r="AF204" s="70"/>
      <c r="AG204" s="70"/>
      <c r="AH204" s="5"/>
      <c r="AI204" s="70"/>
      <c r="AJ204" s="70"/>
      <c r="AK204" s="5"/>
      <c r="AL204" s="70"/>
      <c r="AM204" s="70"/>
      <c r="AN204" s="5"/>
      <c r="AO204" s="70"/>
      <c r="AP204" s="70"/>
      <c r="AQ204" s="5"/>
      <c r="AR204" s="70"/>
      <c r="AS204" s="70"/>
    </row>
    <row r="205" spans="1:45" customForma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8"/>
      <c r="L205" s="68"/>
      <c r="M205" s="73"/>
      <c r="N205" s="70"/>
      <c r="O205" s="70"/>
      <c r="P205" s="72"/>
      <c r="Q205" s="70"/>
      <c r="R205" s="70"/>
      <c r="S205" s="5"/>
      <c r="T205" s="70"/>
      <c r="U205" s="70"/>
      <c r="V205" s="5"/>
      <c r="W205" s="70"/>
      <c r="X205" s="70"/>
      <c r="Y205" s="5"/>
      <c r="Z205" s="70"/>
      <c r="AA205" s="70"/>
      <c r="AB205" s="73"/>
      <c r="AC205" s="70"/>
      <c r="AD205" s="70"/>
      <c r="AE205" s="72"/>
      <c r="AF205" s="70"/>
      <c r="AG205" s="70"/>
      <c r="AH205" s="5"/>
      <c r="AI205" s="70"/>
      <c r="AJ205" s="70"/>
      <c r="AK205" s="5"/>
      <c r="AL205" s="70"/>
      <c r="AM205" s="70"/>
      <c r="AN205" s="5"/>
      <c r="AO205" s="70"/>
      <c r="AP205" s="70"/>
      <c r="AQ205" s="5"/>
      <c r="AR205" s="70"/>
      <c r="AS205" s="70"/>
    </row>
    <row r="206" spans="1:45" customForma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8"/>
      <c r="L206" s="68"/>
      <c r="M206" s="73"/>
      <c r="N206" s="70"/>
      <c r="O206" s="70"/>
      <c r="P206" s="72"/>
      <c r="Q206" s="70"/>
      <c r="R206" s="70"/>
      <c r="S206" s="5"/>
      <c r="T206" s="70"/>
      <c r="U206" s="70"/>
      <c r="V206" s="5"/>
      <c r="W206" s="70"/>
      <c r="X206" s="70"/>
      <c r="Y206" s="5"/>
      <c r="Z206" s="70"/>
      <c r="AA206" s="70"/>
      <c r="AB206" s="73"/>
      <c r="AC206" s="70"/>
      <c r="AD206" s="70"/>
      <c r="AE206" s="72"/>
      <c r="AF206" s="70"/>
      <c r="AG206" s="70"/>
      <c r="AH206" s="5"/>
      <c r="AI206" s="70"/>
      <c r="AJ206" s="70"/>
      <c r="AK206" s="5"/>
      <c r="AL206" s="70"/>
      <c r="AM206" s="70"/>
      <c r="AN206" s="5"/>
      <c r="AO206" s="70"/>
      <c r="AP206" s="70"/>
      <c r="AQ206" s="5"/>
      <c r="AR206" s="70"/>
      <c r="AS206" s="70"/>
    </row>
    <row r="207" spans="1:45" customForma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8"/>
      <c r="L207" s="68"/>
      <c r="M207" s="73"/>
      <c r="N207" s="70"/>
      <c r="O207" s="70"/>
      <c r="P207" s="72"/>
      <c r="Q207" s="70"/>
      <c r="R207" s="70"/>
      <c r="S207" s="5"/>
      <c r="T207" s="70"/>
      <c r="U207" s="70"/>
      <c r="V207" s="5"/>
      <c r="W207" s="70"/>
      <c r="X207" s="70"/>
      <c r="Y207" s="5"/>
      <c r="Z207" s="70"/>
      <c r="AA207" s="70"/>
      <c r="AB207" s="73"/>
      <c r="AC207" s="70"/>
      <c r="AD207" s="70"/>
      <c r="AE207" s="72"/>
      <c r="AF207" s="70"/>
      <c r="AG207" s="70"/>
      <c r="AH207" s="5"/>
      <c r="AI207" s="70"/>
      <c r="AJ207" s="70"/>
      <c r="AK207" s="5"/>
      <c r="AL207" s="70"/>
      <c r="AM207" s="70"/>
      <c r="AN207" s="5"/>
      <c r="AO207" s="70"/>
      <c r="AP207" s="70"/>
      <c r="AQ207" s="5"/>
      <c r="AR207" s="70"/>
      <c r="AS207" s="70"/>
    </row>
    <row r="208" spans="1:45" customForma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8"/>
      <c r="L208" s="68"/>
      <c r="M208" s="73"/>
      <c r="N208" s="70"/>
      <c r="O208" s="70"/>
      <c r="P208" s="72"/>
      <c r="Q208" s="70"/>
      <c r="R208" s="70"/>
      <c r="S208" s="5"/>
      <c r="T208" s="70"/>
      <c r="U208" s="70"/>
      <c r="V208" s="5"/>
      <c r="W208" s="70"/>
      <c r="X208" s="70"/>
      <c r="Y208" s="5"/>
      <c r="Z208" s="70"/>
      <c r="AA208" s="70"/>
      <c r="AB208" s="73"/>
      <c r="AC208" s="70"/>
      <c r="AD208" s="70"/>
      <c r="AE208" s="72"/>
      <c r="AF208" s="70"/>
      <c r="AG208" s="70"/>
      <c r="AH208" s="5"/>
      <c r="AI208" s="70"/>
      <c r="AJ208" s="70"/>
      <c r="AK208" s="5"/>
      <c r="AL208" s="70"/>
      <c r="AM208" s="70"/>
      <c r="AN208" s="5"/>
      <c r="AO208" s="70"/>
      <c r="AP208" s="70"/>
      <c r="AQ208" s="5"/>
      <c r="AR208" s="70"/>
      <c r="AS208" s="70"/>
    </row>
    <row r="209" spans="1:45" customForma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8"/>
      <c r="L209" s="68"/>
      <c r="M209" s="73"/>
      <c r="N209" s="70"/>
      <c r="O209" s="70"/>
      <c r="P209" s="72"/>
      <c r="Q209" s="70"/>
      <c r="R209" s="70"/>
      <c r="S209" s="5"/>
      <c r="T209" s="70"/>
      <c r="U209" s="70"/>
      <c r="V209" s="5"/>
      <c r="W209" s="70"/>
      <c r="X209" s="70"/>
      <c r="Y209" s="5"/>
      <c r="Z209" s="70"/>
      <c r="AA209" s="70"/>
      <c r="AB209" s="73"/>
      <c r="AC209" s="70"/>
      <c r="AD209" s="70"/>
      <c r="AE209" s="72"/>
      <c r="AF209" s="70"/>
      <c r="AG209" s="70"/>
      <c r="AH209" s="5"/>
      <c r="AI209" s="70"/>
      <c r="AJ209" s="70"/>
      <c r="AK209" s="5"/>
      <c r="AL209" s="70"/>
      <c r="AM209" s="70"/>
      <c r="AN209" s="5"/>
      <c r="AO209" s="70"/>
      <c r="AP209" s="70"/>
      <c r="AQ209" s="5"/>
      <c r="AR209" s="70"/>
      <c r="AS209" s="70"/>
    </row>
    <row r="210" spans="1:45" customForma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8"/>
      <c r="L210" s="68"/>
      <c r="M210" s="73"/>
      <c r="N210" s="70"/>
      <c r="O210" s="70"/>
      <c r="P210" s="72"/>
      <c r="Q210" s="70"/>
      <c r="R210" s="70"/>
      <c r="S210" s="5"/>
      <c r="T210" s="70"/>
      <c r="U210" s="70"/>
      <c r="V210" s="5"/>
      <c r="W210" s="70"/>
      <c r="X210" s="70"/>
      <c r="Y210" s="5"/>
      <c r="Z210" s="70"/>
      <c r="AA210" s="70"/>
      <c r="AB210" s="73"/>
      <c r="AC210" s="70"/>
      <c r="AD210" s="70"/>
      <c r="AE210" s="72"/>
      <c r="AF210" s="70"/>
      <c r="AG210" s="70"/>
      <c r="AH210" s="5"/>
      <c r="AI210" s="70"/>
      <c r="AJ210" s="70"/>
      <c r="AK210" s="5"/>
      <c r="AL210" s="70"/>
      <c r="AM210" s="70"/>
      <c r="AN210" s="5"/>
      <c r="AO210" s="70"/>
      <c r="AP210" s="70"/>
      <c r="AQ210" s="5"/>
      <c r="AR210" s="70"/>
      <c r="AS210" s="70"/>
    </row>
    <row r="211" spans="1:45" customForma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8"/>
      <c r="L211" s="68"/>
      <c r="M211" s="73"/>
      <c r="N211" s="70"/>
      <c r="O211" s="70"/>
      <c r="P211" s="72"/>
      <c r="Q211" s="70"/>
      <c r="R211" s="70"/>
      <c r="S211" s="5"/>
      <c r="T211" s="70"/>
      <c r="U211" s="70"/>
      <c r="V211" s="5"/>
      <c r="W211" s="70"/>
      <c r="X211" s="70"/>
      <c r="Y211" s="5"/>
      <c r="Z211" s="70"/>
      <c r="AA211" s="70"/>
      <c r="AB211" s="73"/>
      <c r="AC211" s="70"/>
      <c r="AD211" s="70"/>
      <c r="AE211" s="72"/>
      <c r="AF211" s="70"/>
      <c r="AG211" s="70"/>
      <c r="AH211" s="5"/>
      <c r="AI211" s="70"/>
      <c r="AJ211" s="70"/>
      <c r="AK211" s="5"/>
      <c r="AL211" s="70"/>
      <c r="AM211" s="70"/>
      <c r="AN211" s="5"/>
      <c r="AO211" s="70"/>
      <c r="AP211" s="70"/>
      <c r="AQ211" s="5"/>
      <c r="AR211" s="70"/>
      <c r="AS211" s="70"/>
    </row>
    <row r="212" spans="1:45" customForma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8"/>
      <c r="L212" s="68"/>
      <c r="M212" s="73"/>
      <c r="N212" s="70"/>
      <c r="O212" s="70"/>
      <c r="P212" s="72"/>
      <c r="Q212" s="70"/>
      <c r="R212" s="70"/>
      <c r="S212" s="5"/>
      <c r="T212" s="70"/>
      <c r="U212" s="70"/>
      <c r="V212" s="5"/>
      <c r="W212" s="70"/>
      <c r="X212" s="70"/>
      <c r="Y212" s="5"/>
      <c r="Z212" s="70"/>
      <c r="AA212" s="70"/>
      <c r="AB212" s="73"/>
      <c r="AC212" s="70"/>
      <c r="AD212" s="70"/>
      <c r="AE212" s="72"/>
      <c r="AF212" s="70"/>
      <c r="AG212" s="70"/>
      <c r="AH212" s="5"/>
      <c r="AI212" s="70"/>
      <c r="AJ212" s="70"/>
      <c r="AK212" s="5"/>
      <c r="AL212" s="70"/>
      <c r="AM212" s="70"/>
      <c r="AN212" s="5"/>
      <c r="AO212" s="70"/>
      <c r="AP212" s="70"/>
      <c r="AQ212" s="5"/>
      <c r="AR212" s="70"/>
      <c r="AS212" s="70"/>
    </row>
    <row r="213" spans="1:45" customForma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8"/>
      <c r="L213" s="68"/>
      <c r="M213" s="73"/>
      <c r="N213" s="70"/>
      <c r="O213" s="70"/>
      <c r="P213" s="72"/>
      <c r="Q213" s="70"/>
      <c r="R213" s="70"/>
      <c r="S213" s="5"/>
      <c r="T213" s="70"/>
      <c r="U213" s="70"/>
      <c r="V213" s="5"/>
      <c r="W213" s="70"/>
      <c r="X213" s="70"/>
      <c r="Y213" s="5"/>
      <c r="Z213" s="70"/>
      <c r="AA213" s="70"/>
      <c r="AB213" s="73"/>
      <c r="AC213" s="70"/>
      <c r="AD213" s="70"/>
      <c r="AE213" s="72"/>
      <c r="AF213" s="70"/>
      <c r="AG213" s="70"/>
      <c r="AH213" s="5"/>
      <c r="AI213" s="70"/>
      <c r="AJ213" s="70"/>
      <c r="AK213" s="5"/>
      <c r="AL213" s="70"/>
      <c r="AM213" s="70"/>
      <c r="AN213" s="5"/>
      <c r="AO213" s="70"/>
      <c r="AP213" s="70"/>
      <c r="AQ213" s="5"/>
      <c r="AR213" s="70"/>
      <c r="AS213" s="70"/>
    </row>
    <row r="214" spans="1:45" customForma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8"/>
      <c r="L214" s="68"/>
      <c r="M214" s="73"/>
      <c r="N214" s="70"/>
      <c r="O214" s="70"/>
      <c r="P214" s="72"/>
      <c r="Q214" s="70"/>
      <c r="R214" s="70"/>
      <c r="S214" s="5"/>
      <c r="T214" s="70"/>
      <c r="U214" s="70"/>
      <c r="V214" s="5"/>
      <c r="W214" s="70"/>
      <c r="X214" s="70"/>
      <c r="Y214" s="5"/>
      <c r="Z214" s="70"/>
      <c r="AA214" s="70"/>
      <c r="AB214" s="73"/>
      <c r="AC214" s="70"/>
      <c r="AD214" s="70"/>
      <c r="AE214" s="72"/>
      <c r="AF214" s="70"/>
      <c r="AG214" s="70"/>
      <c r="AH214" s="5"/>
      <c r="AI214" s="70"/>
      <c r="AJ214" s="70"/>
      <c r="AK214" s="5"/>
      <c r="AL214" s="70"/>
      <c r="AM214" s="70"/>
      <c r="AN214" s="5"/>
      <c r="AO214" s="70"/>
      <c r="AP214" s="70"/>
      <c r="AQ214" s="5"/>
      <c r="AR214" s="70"/>
      <c r="AS214" s="70"/>
    </row>
    <row r="215" spans="1:45" customForma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8"/>
      <c r="L215" s="68"/>
      <c r="M215" s="73"/>
      <c r="N215" s="70"/>
      <c r="O215" s="70"/>
      <c r="P215" s="72"/>
      <c r="Q215" s="70"/>
      <c r="R215" s="70"/>
      <c r="S215" s="5"/>
      <c r="T215" s="70"/>
      <c r="U215" s="70"/>
      <c r="V215" s="5"/>
      <c r="W215" s="70"/>
      <c r="X215" s="70"/>
      <c r="Y215" s="5"/>
      <c r="Z215" s="70"/>
      <c r="AA215" s="70"/>
      <c r="AB215" s="73"/>
      <c r="AC215" s="70"/>
      <c r="AD215" s="70"/>
      <c r="AE215" s="72"/>
      <c r="AF215" s="70"/>
      <c r="AG215" s="70"/>
      <c r="AH215" s="5"/>
      <c r="AI215" s="70"/>
      <c r="AJ215" s="70"/>
      <c r="AK215" s="5"/>
      <c r="AL215" s="70"/>
      <c r="AM215" s="70"/>
      <c r="AN215" s="5"/>
      <c r="AO215" s="70"/>
      <c r="AP215" s="70"/>
      <c r="AQ215" s="5"/>
      <c r="AR215" s="70"/>
      <c r="AS215" s="70"/>
    </row>
    <row r="216" spans="1:45" customForma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8"/>
      <c r="L216" s="68"/>
      <c r="M216" s="73"/>
      <c r="N216" s="70"/>
      <c r="O216" s="70"/>
      <c r="P216" s="72"/>
      <c r="Q216" s="70"/>
      <c r="R216" s="70"/>
      <c r="S216" s="5"/>
      <c r="T216" s="70"/>
      <c r="U216" s="70"/>
      <c r="V216" s="5"/>
      <c r="W216" s="70"/>
      <c r="X216" s="70"/>
      <c r="Y216" s="5"/>
      <c r="Z216" s="70"/>
      <c r="AA216" s="70"/>
      <c r="AB216" s="73"/>
      <c r="AC216" s="70"/>
      <c r="AD216" s="70"/>
      <c r="AE216" s="72"/>
      <c r="AF216" s="70"/>
      <c r="AG216" s="70"/>
      <c r="AH216" s="5"/>
      <c r="AI216" s="70"/>
      <c r="AJ216" s="70"/>
      <c r="AK216" s="5"/>
      <c r="AL216" s="70"/>
      <c r="AM216" s="70"/>
      <c r="AN216" s="5"/>
      <c r="AO216" s="70"/>
      <c r="AP216" s="70"/>
      <c r="AQ216" s="5"/>
      <c r="AR216" s="70"/>
      <c r="AS216" s="70"/>
    </row>
    <row r="217" spans="1:45" customForma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8"/>
      <c r="L217" s="68"/>
      <c r="M217" s="73"/>
      <c r="N217" s="70"/>
      <c r="O217" s="70"/>
      <c r="P217" s="72"/>
      <c r="Q217" s="70"/>
      <c r="R217" s="70"/>
      <c r="S217" s="5"/>
      <c r="T217" s="70"/>
      <c r="U217" s="70"/>
      <c r="V217" s="5"/>
      <c r="W217" s="70"/>
      <c r="X217" s="70"/>
      <c r="Y217" s="5"/>
      <c r="Z217" s="70"/>
      <c r="AA217" s="70"/>
      <c r="AB217" s="73"/>
      <c r="AC217" s="70"/>
      <c r="AD217" s="70"/>
      <c r="AE217" s="72"/>
      <c r="AF217" s="70"/>
      <c r="AG217" s="70"/>
      <c r="AH217" s="5"/>
      <c r="AI217" s="70"/>
      <c r="AJ217" s="70"/>
      <c r="AK217" s="5"/>
      <c r="AL217" s="70"/>
      <c r="AM217" s="70"/>
      <c r="AN217" s="5"/>
      <c r="AO217" s="70"/>
      <c r="AP217" s="70"/>
      <c r="AQ217" s="5"/>
      <c r="AR217" s="70"/>
      <c r="AS217" s="70"/>
    </row>
    <row r="218" spans="1:45" customForma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8"/>
      <c r="L218" s="68"/>
      <c r="M218" s="73"/>
      <c r="N218" s="70"/>
      <c r="O218" s="70"/>
      <c r="P218" s="72"/>
      <c r="Q218" s="70"/>
      <c r="R218" s="70"/>
      <c r="S218" s="5"/>
      <c r="T218" s="70"/>
      <c r="U218" s="70"/>
      <c r="V218" s="5"/>
      <c r="W218" s="70"/>
      <c r="X218" s="70"/>
      <c r="Y218" s="5"/>
      <c r="Z218" s="70"/>
      <c r="AA218" s="70"/>
      <c r="AB218" s="73"/>
      <c r="AC218" s="70"/>
      <c r="AD218" s="70"/>
      <c r="AE218" s="72"/>
      <c r="AF218" s="70"/>
      <c r="AG218" s="70"/>
      <c r="AH218" s="5"/>
      <c r="AI218" s="70"/>
      <c r="AJ218" s="70"/>
      <c r="AK218" s="5"/>
      <c r="AL218" s="70"/>
      <c r="AM218" s="70"/>
      <c r="AN218" s="5"/>
      <c r="AO218" s="70"/>
      <c r="AP218" s="70"/>
      <c r="AQ218" s="5"/>
      <c r="AR218" s="70"/>
      <c r="AS218" s="70"/>
    </row>
    <row r="219" spans="1:45" customForma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8"/>
      <c r="L219" s="68"/>
      <c r="M219" s="73"/>
      <c r="N219" s="70"/>
      <c r="O219" s="70"/>
      <c r="P219" s="72"/>
      <c r="Q219" s="70"/>
      <c r="R219" s="70"/>
      <c r="S219" s="5"/>
      <c r="T219" s="70"/>
      <c r="U219" s="70"/>
      <c r="V219" s="5"/>
      <c r="W219" s="70"/>
      <c r="X219" s="70"/>
      <c r="Y219" s="5"/>
      <c r="Z219" s="70"/>
      <c r="AA219" s="70"/>
      <c r="AB219" s="73"/>
      <c r="AC219" s="70"/>
      <c r="AD219" s="70"/>
      <c r="AE219" s="72"/>
      <c r="AF219" s="70"/>
      <c r="AG219" s="70"/>
      <c r="AH219" s="5"/>
      <c r="AI219" s="70"/>
      <c r="AJ219" s="70"/>
      <c r="AK219" s="5"/>
      <c r="AL219" s="70"/>
      <c r="AM219" s="70"/>
      <c r="AN219" s="5"/>
      <c r="AO219" s="70"/>
      <c r="AP219" s="70"/>
      <c r="AQ219" s="5"/>
      <c r="AR219" s="70"/>
      <c r="AS219" s="70"/>
    </row>
    <row r="220" spans="1:45" customForma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8"/>
      <c r="L220" s="68"/>
      <c r="M220" s="73"/>
      <c r="N220" s="70"/>
      <c r="O220" s="70"/>
      <c r="P220" s="72"/>
      <c r="Q220" s="70"/>
      <c r="R220" s="70"/>
      <c r="S220" s="5"/>
      <c r="T220" s="70"/>
      <c r="U220" s="70"/>
      <c r="V220" s="5"/>
      <c r="W220" s="70"/>
      <c r="X220" s="70"/>
      <c r="Y220" s="5"/>
      <c r="Z220" s="70"/>
      <c r="AA220" s="70"/>
      <c r="AB220" s="73"/>
      <c r="AC220" s="70"/>
      <c r="AD220" s="70"/>
      <c r="AE220" s="72"/>
      <c r="AF220" s="70"/>
      <c r="AG220" s="70"/>
      <c r="AH220" s="5"/>
      <c r="AI220" s="70"/>
      <c r="AJ220" s="70"/>
      <c r="AK220" s="5"/>
      <c r="AL220" s="70"/>
      <c r="AM220" s="70"/>
      <c r="AN220" s="5"/>
      <c r="AO220" s="70"/>
      <c r="AP220" s="70"/>
      <c r="AQ220" s="5"/>
      <c r="AR220" s="70"/>
      <c r="AS220" s="70"/>
    </row>
    <row r="221" spans="1:45" customForma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8"/>
      <c r="L221" s="68"/>
      <c r="M221" s="73"/>
      <c r="N221" s="70"/>
      <c r="O221" s="70"/>
      <c r="P221" s="72"/>
      <c r="Q221" s="70"/>
      <c r="R221" s="70"/>
      <c r="S221" s="5"/>
      <c r="T221" s="70"/>
      <c r="U221" s="70"/>
      <c r="V221" s="5"/>
      <c r="W221" s="70"/>
      <c r="X221" s="70"/>
      <c r="Y221" s="5"/>
      <c r="Z221" s="70"/>
      <c r="AA221" s="70"/>
      <c r="AB221" s="73"/>
      <c r="AC221" s="70"/>
      <c r="AD221" s="70"/>
      <c r="AE221" s="72"/>
      <c r="AF221" s="70"/>
      <c r="AG221" s="70"/>
      <c r="AH221" s="5"/>
      <c r="AI221" s="70"/>
      <c r="AJ221" s="70"/>
      <c r="AK221" s="5"/>
      <c r="AL221" s="70"/>
      <c r="AM221" s="70"/>
      <c r="AN221" s="5"/>
      <c r="AO221" s="70"/>
      <c r="AP221" s="70"/>
      <c r="AQ221" s="5"/>
      <c r="AR221" s="70"/>
      <c r="AS221" s="70"/>
    </row>
    <row r="222" spans="1:45" customForma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8"/>
      <c r="L222" s="68"/>
      <c r="M222" s="73"/>
      <c r="N222" s="70"/>
      <c r="O222" s="70"/>
      <c r="P222" s="72"/>
      <c r="Q222" s="70"/>
      <c r="R222" s="70"/>
      <c r="S222" s="5"/>
      <c r="T222" s="70"/>
      <c r="U222" s="70"/>
      <c r="V222" s="5"/>
      <c r="W222" s="70"/>
      <c r="X222" s="70"/>
      <c r="Y222" s="5"/>
      <c r="Z222" s="70"/>
      <c r="AA222" s="70"/>
      <c r="AB222" s="73"/>
      <c r="AC222" s="70"/>
      <c r="AD222" s="70"/>
      <c r="AE222" s="72"/>
      <c r="AF222" s="70"/>
      <c r="AG222" s="70"/>
      <c r="AH222" s="5"/>
      <c r="AI222" s="70"/>
      <c r="AJ222" s="70"/>
      <c r="AK222" s="5"/>
      <c r="AL222" s="70"/>
      <c r="AM222" s="70"/>
      <c r="AN222" s="5"/>
      <c r="AO222" s="70"/>
      <c r="AP222" s="70"/>
      <c r="AQ222" s="5"/>
      <c r="AR222" s="70"/>
      <c r="AS222" s="70"/>
    </row>
    <row r="223" spans="1:45" customFormat="1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8"/>
      <c r="L223" s="68"/>
      <c r="M223" s="73"/>
      <c r="N223" s="70"/>
      <c r="O223" s="70"/>
      <c r="P223" s="72"/>
      <c r="Q223" s="70"/>
      <c r="R223" s="70"/>
      <c r="S223" s="5"/>
      <c r="T223" s="70"/>
      <c r="U223" s="70"/>
      <c r="V223" s="5"/>
      <c r="W223" s="70"/>
      <c r="X223" s="70"/>
      <c r="Y223" s="5"/>
      <c r="Z223" s="70"/>
      <c r="AA223" s="70"/>
      <c r="AB223" s="73"/>
      <c r="AC223" s="70"/>
      <c r="AD223" s="70"/>
      <c r="AE223" s="72"/>
      <c r="AF223" s="70"/>
      <c r="AG223" s="70"/>
      <c r="AH223" s="5"/>
      <c r="AI223" s="70"/>
      <c r="AJ223" s="70"/>
      <c r="AK223" s="5"/>
      <c r="AL223" s="70"/>
      <c r="AM223" s="70"/>
      <c r="AN223" s="5"/>
      <c r="AO223" s="70"/>
      <c r="AP223" s="70"/>
      <c r="AQ223" s="5"/>
      <c r="AR223" s="70"/>
      <c r="AS223" s="70"/>
    </row>
    <row r="224" spans="1:45" customFormat="1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8"/>
      <c r="L224" s="68"/>
      <c r="M224" s="73"/>
      <c r="N224" s="70"/>
      <c r="O224" s="70"/>
      <c r="P224" s="72"/>
      <c r="Q224" s="70"/>
      <c r="R224" s="70"/>
      <c r="S224" s="5"/>
      <c r="T224" s="70"/>
      <c r="U224" s="70"/>
      <c r="V224" s="5"/>
      <c r="W224" s="70"/>
      <c r="X224" s="70"/>
      <c r="Y224" s="5"/>
      <c r="Z224" s="70"/>
      <c r="AA224" s="70"/>
      <c r="AB224" s="73"/>
      <c r="AC224" s="70"/>
      <c r="AD224" s="70"/>
      <c r="AE224" s="72"/>
      <c r="AF224" s="70"/>
      <c r="AG224" s="70"/>
      <c r="AH224" s="5"/>
      <c r="AI224" s="70"/>
      <c r="AJ224" s="70"/>
      <c r="AK224" s="5"/>
      <c r="AL224" s="70"/>
      <c r="AM224" s="70"/>
      <c r="AN224" s="5"/>
      <c r="AO224" s="70"/>
      <c r="AP224" s="70"/>
      <c r="AQ224" s="5"/>
      <c r="AR224" s="70"/>
      <c r="AS224" s="70"/>
    </row>
    <row r="225" spans="1:45" customFormat="1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8"/>
      <c r="L225" s="68"/>
      <c r="M225" s="73"/>
      <c r="N225" s="70"/>
      <c r="O225" s="70"/>
      <c r="P225" s="72"/>
      <c r="Q225" s="70"/>
      <c r="R225" s="70"/>
      <c r="S225" s="5"/>
      <c r="T225" s="70"/>
      <c r="U225" s="70"/>
      <c r="V225" s="5"/>
      <c r="W225" s="70"/>
      <c r="X225" s="70"/>
      <c r="Y225" s="5"/>
      <c r="Z225" s="70"/>
      <c r="AA225" s="70"/>
      <c r="AB225" s="73"/>
      <c r="AC225" s="70"/>
      <c r="AD225" s="70"/>
      <c r="AE225" s="72"/>
      <c r="AF225" s="70"/>
      <c r="AG225" s="70"/>
      <c r="AH225" s="5"/>
      <c r="AI225" s="70"/>
      <c r="AJ225" s="70"/>
      <c r="AK225" s="5"/>
      <c r="AL225" s="70"/>
      <c r="AM225" s="70"/>
      <c r="AN225" s="5"/>
      <c r="AO225" s="70"/>
      <c r="AP225" s="70"/>
      <c r="AQ225" s="5"/>
      <c r="AR225" s="70"/>
      <c r="AS225" s="70"/>
    </row>
    <row r="226" spans="1:45" customFormat="1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8"/>
      <c r="L226" s="68"/>
      <c r="M226" s="73"/>
      <c r="N226" s="70"/>
      <c r="O226" s="70"/>
      <c r="P226" s="72"/>
      <c r="Q226" s="70"/>
      <c r="R226" s="70"/>
      <c r="S226" s="5"/>
      <c r="T226" s="70"/>
      <c r="U226" s="70"/>
      <c r="V226" s="5"/>
      <c r="W226" s="70"/>
      <c r="X226" s="70"/>
      <c r="Y226" s="5"/>
      <c r="Z226" s="70"/>
      <c r="AA226" s="70"/>
      <c r="AB226" s="73"/>
      <c r="AC226" s="70"/>
      <c r="AD226" s="70"/>
      <c r="AE226" s="72"/>
      <c r="AF226" s="70"/>
      <c r="AG226" s="70"/>
      <c r="AH226" s="5"/>
      <c r="AI226" s="70"/>
      <c r="AJ226" s="70"/>
      <c r="AK226" s="5"/>
      <c r="AL226" s="70"/>
      <c r="AM226" s="70"/>
      <c r="AN226" s="5"/>
      <c r="AO226" s="70"/>
      <c r="AP226" s="70"/>
      <c r="AQ226" s="5"/>
      <c r="AR226" s="70"/>
      <c r="AS226" s="70"/>
    </row>
    <row r="227" spans="1:45" customFormat="1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8"/>
      <c r="L227" s="68"/>
      <c r="M227" s="73"/>
      <c r="N227" s="70"/>
      <c r="O227" s="70"/>
      <c r="P227" s="72"/>
      <c r="Q227" s="70"/>
      <c r="R227" s="70"/>
      <c r="S227" s="5"/>
      <c r="T227" s="70"/>
      <c r="U227" s="70"/>
      <c r="V227" s="5"/>
      <c r="W227" s="70"/>
      <c r="X227" s="70"/>
      <c r="Y227" s="5"/>
      <c r="Z227" s="70"/>
      <c r="AA227" s="70"/>
      <c r="AB227" s="73"/>
      <c r="AC227" s="70"/>
      <c r="AD227" s="70"/>
      <c r="AE227" s="72"/>
      <c r="AF227" s="70"/>
      <c r="AG227" s="70"/>
      <c r="AH227" s="5"/>
      <c r="AI227" s="70"/>
      <c r="AJ227" s="70"/>
      <c r="AK227" s="5"/>
      <c r="AL227" s="70"/>
      <c r="AM227" s="70"/>
      <c r="AN227" s="5"/>
      <c r="AO227" s="70"/>
      <c r="AP227" s="70"/>
      <c r="AQ227" s="5"/>
      <c r="AR227" s="70"/>
      <c r="AS227" s="70"/>
    </row>
    <row r="228" spans="1:45" customFormat="1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8"/>
      <c r="L228" s="68"/>
      <c r="M228" s="73"/>
      <c r="N228" s="70"/>
      <c r="O228" s="70"/>
      <c r="P228" s="72"/>
      <c r="Q228" s="70"/>
      <c r="R228" s="70"/>
      <c r="S228" s="5"/>
      <c r="T228" s="70"/>
      <c r="U228" s="70"/>
      <c r="V228" s="5"/>
      <c r="W228" s="70"/>
      <c r="X228" s="70"/>
      <c r="Y228" s="5"/>
      <c r="Z228" s="70"/>
      <c r="AA228" s="70"/>
      <c r="AB228" s="73"/>
      <c r="AC228" s="70"/>
      <c r="AD228" s="70"/>
      <c r="AE228" s="72"/>
      <c r="AF228" s="70"/>
      <c r="AG228" s="70"/>
      <c r="AH228" s="5"/>
      <c r="AI228" s="70"/>
      <c r="AJ228" s="70"/>
      <c r="AK228" s="5"/>
      <c r="AL228" s="70"/>
      <c r="AM228" s="70"/>
      <c r="AN228" s="5"/>
      <c r="AO228" s="70"/>
      <c r="AP228" s="70"/>
      <c r="AQ228" s="5"/>
      <c r="AR228" s="70"/>
      <c r="AS228" s="70"/>
    </row>
    <row r="229" spans="1:45" customFormat="1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8"/>
      <c r="L229" s="68"/>
      <c r="M229" s="73"/>
      <c r="N229" s="70"/>
      <c r="O229" s="70"/>
      <c r="P229" s="72"/>
      <c r="Q229" s="70"/>
      <c r="R229" s="70"/>
      <c r="S229" s="5"/>
      <c r="T229" s="70"/>
      <c r="U229" s="70"/>
      <c r="V229" s="5"/>
      <c r="W229" s="70"/>
      <c r="X229" s="70"/>
      <c r="Y229" s="5"/>
      <c r="Z229" s="70"/>
      <c r="AA229" s="70"/>
      <c r="AB229" s="73"/>
      <c r="AC229" s="70"/>
      <c r="AD229" s="70"/>
      <c r="AE229" s="72"/>
      <c r="AF229" s="70"/>
      <c r="AG229" s="70"/>
      <c r="AH229" s="5"/>
      <c r="AI229" s="70"/>
      <c r="AJ229" s="70"/>
      <c r="AK229" s="5"/>
      <c r="AL229" s="70"/>
      <c r="AM229" s="70"/>
      <c r="AN229" s="5"/>
      <c r="AO229" s="70"/>
      <c r="AP229" s="70"/>
      <c r="AQ229" s="5"/>
      <c r="AR229" s="70"/>
      <c r="AS229" s="70"/>
    </row>
    <row r="230" spans="1:45" customFormat="1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8"/>
      <c r="L230" s="68"/>
      <c r="M230" s="73"/>
      <c r="N230" s="70"/>
      <c r="O230" s="70"/>
      <c r="P230" s="72"/>
      <c r="Q230" s="70"/>
      <c r="R230" s="70"/>
      <c r="S230" s="5"/>
      <c r="T230" s="70"/>
      <c r="U230" s="70"/>
      <c r="V230" s="5"/>
      <c r="W230" s="70"/>
      <c r="X230" s="70"/>
      <c r="Y230" s="5"/>
      <c r="Z230" s="70"/>
      <c r="AA230" s="70"/>
      <c r="AB230" s="73"/>
      <c r="AC230" s="70"/>
      <c r="AD230" s="70"/>
      <c r="AE230" s="72"/>
      <c r="AF230" s="70"/>
      <c r="AG230" s="70"/>
      <c r="AH230" s="5"/>
      <c r="AI230" s="70"/>
      <c r="AJ230" s="70"/>
      <c r="AK230" s="5"/>
      <c r="AL230" s="70"/>
      <c r="AM230" s="70"/>
      <c r="AN230" s="5"/>
      <c r="AO230" s="70"/>
      <c r="AP230" s="70"/>
      <c r="AQ230" s="5"/>
      <c r="AR230" s="70"/>
      <c r="AS230" s="70"/>
    </row>
    <row r="231" spans="1:45" customFormat="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8"/>
      <c r="L231" s="68"/>
      <c r="M231" s="73"/>
      <c r="N231" s="70"/>
      <c r="O231" s="70"/>
      <c r="P231" s="72"/>
      <c r="Q231" s="70"/>
      <c r="R231" s="70"/>
      <c r="S231" s="5"/>
      <c r="T231" s="70"/>
      <c r="U231" s="70"/>
      <c r="V231" s="5"/>
      <c r="W231" s="70"/>
      <c r="X231" s="70"/>
      <c r="Y231" s="5"/>
      <c r="Z231" s="70"/>
      <c r="AA231" s="70"/>
      <c r="AB231" s="73"/>
      <c r="AC231" s="70"/>
      <c r="AD231" s="70"/>
      <c r="AE231" s="72"/>
      <c r="AF231" s="70"/>
      <c r="AG231" s="70"/>
      <c r="AH231" s="5"/>
      <c r="AI231" s="70"/>
      <c r="AJ231" s="70"/>
      <c r="AK231" s="5"/>
      <c r="AL231" s="70"/>
      <c r="AM231" s="70"/>
      <c r="AN231" s="5"/>
      <c r="AO231" s="70"/>
      <c r="AP231" s="70"/>
      <c r="AQ231" s="5"/>
      <c r="AR231" s="70"/>
      <c r="AS231" s="70"/>
    </row>
    <row r="232" spans="1:45" customFormat="1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8"/>
      <c r="L232" s="68"/>
      <c r="M232" s="73"/>
      <c r="N232" s="70"/>
      <c r="O232" s="70"/>
      <c r="P232" s="72"/>
      <c r="Q232" s="70"/>
      <c r="R232" s="70"/>
      <c r="S232" s="5"/>
      <c r="T232" s="70"/>
      <c r="U232" s="70"/>
      <c r="V232" s="5"/>
      <c r="W232" s="70"/>
      <c r="X232" s="70"/>
      <c r="Y232" s="5"/>
      <c r="Z232" s="70"/>
      <c r="AA232" s="70"/>
      <c r="AB232" s="73"/>
      <c r="AC232" s="70"/>
      <c r="AD232" s="70"/>
      <c r="AE232" s="72"/>
      <c r="AF232" s="70"/>
      <c r="AG232" s="70"/>
      <c r="AH232" s="5"/>
      <c r="AI232" s="70"/>
      <c r="AJ232" s="70"/>
      <c r="AK232" s="5"/>
      <c r="AL232" s="70"/>
      <c r="AM232" s="70"/>
      <c r="AN232" s="5"/>
      <c r="AO232" s="70"/>
      <c r="AP232" s="70"/>
      <c r="AQ232" s="5"/>
      <c r="AR232" s="70"/>
      <c r="AS232" s="70"/>
    </row>
    <row r="233" spans="1:45" customFormat="1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8"/>
      <c r="L233" s="68"/>
      <c r="M233" s="73"/>
      <c r="N233" s="70"/>
      <c r="O233" s="70"/>
      <c r="P233" s="68"/>
      <c r="Q233" s="70"/>
      <c r="R233" s="70"/>
      <c r="S233" s="5"/>
      <c r="T233" s="70"/>
      <c r="U233" s="70"/>
      <c r="V233" s="5"/>
      <c r="W233" s="70"/>
      <c r="X233" s="70"/>
      <c r="Y233" s="5"/>
      <c r="Z233" s="70"/>
      <c r="AA233" s="70"/>
      <c r="AB233" s="73"/>
      <c r="AC233" s="70"/>
      <c r="AD233" s="70"/>
      <c r="AE233" s="68"/>
      <c r="AF233" s="70"/>
      <c r="AG233" s="70"/>
      <c r="AH233" s="5"/>
      <c r="AI233" s="70"/>
      <c r="AJ233" s="70"/>
      <c r="AK233" s="5"/>
      <c r="AL233" s="70"/>
      <c r="AM233" s="70"/>
      <c r="AN233" s="5"/>
      <c r="AO233" s="70"/>
      <c r="AP233" s="70"/>
      <c r="AQ233" s="5"/>
      <c r="AR233" s="70"/>
      <c r="AS233" s="70"/>
    </row>
    <row r="234" spans="1:45" customFormat="1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8"/>
      <c r="L234" s="68"/>
      <c r="M234" s="74"/>
      <c r="N234" s="70"/>
      <c r="O234" s="70"/>
      <c r="P234" s="68"/>
      <c r="Q234" s="70"/>
      <c r="R234" s="70"/>
      <c r="S234" s="5"/>
      <c r="T234" s="70"/>
      <c r="U234" s="70"/>
      <c r="V234" s="5"/>
      <c r="W234" s="70"/>
      <c r="X234" s="70"/>
      <c r="Y234" s="5"/>
      <c r="Z234" s="70"/>
      <c r="AA234" s="70"/>
      <c r="AB234" s="74"/>
      <c r="AC234" s="70"/>
      <c r="AD234" s="70"/>
      <c r="AE234" s="68"/>
      <c r="AF234" s="70"/>
      <c r="AG234" s="70"/>
      <c r="AH234" s="5"/>
      <c r="AI234" s="70"/>
      <c r="AJ234" s="70"/>
      <c r="AK234" s="5"/>
      <c r="AL234" s="70"/>
      <c r="AM234" s="70"/>
      <c r="AN234" s="5"/>
      <c r="AO234" s="70"/>
      <c r="AP234" s="70"/>
      <c r="AQ234" s="5"/>
      <c r="AR234" s="70"/>
      <c r="AS234" s="70"/>
    </row>
  </sheetData>
  <autoFilter ref="K3:AA234"/>
  <mergeCells count="13">
    <mergeCell ref="W1:X1"/>
    <mergeCell ref="K1:K2"/>
    <mergeCell ref="L1:L2"/>
    <mergeCell ref="N1:O1"/>
    <mergeCell ref="Q1:R1"/>
    <mergeCell ref="T1:U1"/>
    <mergeCell ref="AR1:AS1"/>
    <mergeCell ref="Z1:AA1"/>
    <mergeCell ref="AC1:AD1"/>
    <mergeCell ref="AF1:AG1"/>
    <mergeCell ref="AI1:AJ1"/>
    <mergeCell ref="AL1:AM1"/>
    <mergeCell ref="AO1:AP1"/>
  </mergeCells>
  <pageMargins left="0.7" right="0.7" top="0.75" bottom="0.75" header="0.3" footer="0.3"/>
  <pageSetup orientation="portrait" r:id="rId1"/>
  <headerFooter>
    <oddFooter>&amp;L&amp;G&amp;C&amp;"-,Bold"&amp;KFF0000Final&amp;RLDW Clam Data Report
Appendix F2
F2-&amp;P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94" sqref="D94"/>
    </sheetView>
  </sheetViews>
  <sheetFormatPr defaultRowHeight="15"/>
  <cols>
    <col min="1" max="1" width="24.28515625" customWidth="1"/>
    <col min="2" max="2" width="18.42578125" customWidth="1"/>
    <col min="3" max="3" width="17" bestFit="1" customWidth="1"/>
    <col min="4" max="4" width="17.42578125" customWidth="1"/>
    <col min="5" max="6" width="17" bestFit="1" customWidth="1"/>
    <col min="7" max="7" width="20.7109375" bestFit="1" customWidth="1"/>
    <col min="8" max="9" width="17" bestFit="1" customWidth="1"/>
    <col min="10" max="10" width="17.85546875" customWidth="1"/>
    <col min="11" max="11" width="18.28515625" customWidth="1"/>
    <col min="12" max="12" width="17" bestFit="1" customWidth="1"/>
    <col min="13" max="13" width="19.7109375" customWidth="1"/>
  </cols>
  <sheetData>
    <row r="1" spans="1:13">
      <c r="A1" t="s">
        <v>85</v>
      </c>
    </row>
    <row r="2" spans="1:13" s="4" customFormat="1" ht="15.75">
      <c r="A2" s="7" t="s">
        <v>84</v>
      </c>
      <c r="B2" s="102" t="s">
        <v>38</v>
      </c>
      <c r="C2" s="102" t="s">
        <v>67</v>
      </c>
      <c r="D2" s="102" t="s">
        <v>71</v>
      </c>
      <c r="E2" s="102" t="s">
        <v>72</v>
      </c>
      <c r="F2" s="102" t="s">
        <v>73</v>
      </c>
      <c r="G2" s="102" t="s">
        <v>133</v>
      </c>
      <c r="H2" s="102" t="s">
        <v>74</v>
      </c>
      <c r="I2" s="102" t="s">
        <v>75</v>
      </c>
      <c r="J2" s="102" t="s">
        <v>76</v>
      </c>
      <c r="K2" s="102" t="s">
        <v>77</v>
      </c>
      <c r="L2" s="102" t="s">
        <v>78</v>
      </c>
      <c r="M2" s="60" t="s">
        <v>158</v>
      </c>
    </row>
    <row r="3" spans="1:13">
      <c r="A3" t="s">
        <v>54</v>
      </c>
      <c r="B3" s="58">
        <v>0.56383291506030664</v>
      </c>
      <c r="C3" s="58">
        <v>0.57005287199864518</v>
      </c>
      <c r="D3" s="86">
        <v>0.37605749322173621</v>
      </c>
      <c r="E3" s="58">
        <v>0.54925528626659914</v>
      </c>
      <c r="F3" s="58">
        <v>0.32171052530935584</v>
      </c>
      <c r="G3" s="58">
        <v>0.40089410460549191</v>
      </c>
      <c r="H3" s="86">
        <v>0.65105260919591501</v>
      </c>
      <c r="I3" s="86">
        <v>0.6048248596160426</v>
      </c>
      <c r="J3" s="58">
        <v>0.66585018477428992</v>
      </c>
      <c r="K3" s="58">
        <v>0.69149867346637883</v>
      </c>
      <c r="L3" s="58">
        <v>0.68483793954958871</v>
      </c>
      <c r="M3" s="111" t="s">
        <v>157</v>
      </c>
    </row>
    <row r="4" spans="1:13">
      <c r="A4" t="s">
        <v>62</v>
      </c>
      <c r="B4" s="58">
        <v>0.43649404438248252</v>
      </c>
      <c r="C4" s="58">
        <v>0.41356819738818029</v>
      </c>
      <c r="D4" s="86">
        <v>0.26793926893038955</v>
      </c>
      <c r="E4" s="58">
        <v>0.44758744433683173</v>
      </c>
      <c r="F4" s="58">
        <v>0.21678100685073598</v>
      </c>
      <c r="G4" s="58">
        <v>0.27280364472189511</v>
      </c>
      <c r="H4" s="86">
        <v>0.50530883877391297</v>
      </c>
      <c r="I4" s="86">
        <v>0.50912214418180413</v>
      </c>
      <c r="J4" s="58">
        <v>0.55159526968036521</v>
      </c>
      <c r="K4" s="58">
        <v>0.57772367083484921</v>
      </c>
      <c r="L4" s="58">
        <v>0.56814008502751556</v>
      </c>
      <c r="M4" s="111"/>
    </row>
    <row r="5" spans="1:13">
      <c r="A5" t="s">
        <v>58</v>
      </c>
      <c r="B5" s="58">
        <v>0.51984642402215764</v>
      </c>
      <c r="C5" s="58">
        <v>0.51542290688917869</v>
      </c>
      <c r="D5" s="86">
        <v>0.33697224937718417</v>
      </c>
      <c r="E5" s="58">
        <v>0.51436501136967883</v>
      </c>
      <c r="F5" s="58">
        <v>0.28299830608428156</v>
      </c>
      <c r="G5" s="58">
        <v>0.35420683035362033</v>
      </c>
      <c r="H5" s="86">
        <v>0.60171144094505258</v>
      </c>
      <c r="I5" s="86">
        <v>0.57243157169456826</v>
      </c>
      <c r="J5" s="58">
        <v>0.62759133123298949</v>
      </c>
      <c r="K5" s="58">
        <v>0.65367776054535198</v>
      </c>
      <c r="L5" s="58">
        <v>0.64595699464479905</v>
      </c>
      <c r="M5" s="111"/>
    </row>
    <row r="6" spans="1:13">
      <c r="A6" t="s">
        <v>60</v>
      </c>
      <c r="B6" s="58">
        <v>0.51984642402215764</v>
      </c>
      <c r="C6" s="58">
        <v>0.51542290688917869</v>
      </c>
      <c r="D6" s="86">
        <v>0.33697224937718417</v>
      </c>
      <c r="E6" s="58">
        <v>0.51436501136967883</v>
      </c>
      <c r="F6" s="58">
        <v>0.28299830608428156</v>
      </c>
      <c r="G6" s="58">
        <v>0.35420683035362033</v>
      </c>
      <c r="H6" s="86">
        <v>0.60171144094505258</v>
      </c>
      <c r="I6" s="86">
        <v>0.57243157169456826</v>
      </c>
      <c r="J6" s="58">
        <v>0.62759133123298949</v>
      </c>
      <c r="K6" s="58">
        <v>0.65367776054535198</v>
      </c>
      <c r="L6" s="58">
        <v>0.64595699464479905</v>
      </c>
      <c r="M6" s="111"/>
    </row>
    <row r="7" spans="1:13">
      <c r="A7" t="s">
        <v>56</v>
      </c>
      <c r="B7" s="58">
        <v>0.60874410213793573</v>
      </c>
      <c r="C7" s="58">
        <v>0.62598378312783209</v>
      </c>
      <c r="D7" s="86">
        <v>0.41808973886144885</v>
      </c>
      <c r="E7" s="58">
        <v>0.58484612473606112</v>
      </c>
      <c r="F7" s="58">
        <v>0.36424722629309503</v>
      </c>
      <c r="G7" s="58">
        <v>0.45131764265289842</v>
      </c>
      <c r="H7" s="86">
        <v>0.70003524866554834</v>
      </c>
      <c r="I7" s="86">
        <v>0.63742251712622389</v>
      </c>
      <c r="J7" s="58">
        <v>0.70372430929386176</v>
      </c>
      <c r="K7" s="58">
        <v>0.72863337505750914</v>
      </c>
      <c r="L7" s="58">
        <v>0.72308177660809947</v>
      </c>
      <c r="M7" s="111"/>
    </row>
    <row r="8" spans="1:13">
      <c r="A8" t="s">
        <v>64</v>
      </c>
      <c r="B8" s="58">
        <v>0.11063642249606243</v>
      </c>
      <c r="C8" s="58">
        <v>7.1639153236060737E-2</v>
      </c>
      <c r="D8" s="86">
        <v>5.129616526941605E-2</v>
      </c>
      <c r="E8" s="58">
        <v>0.15390771347699161</v>
      </c>
      <c r="F8" s="58">
        <v>3.2833834699684594E-2</v>
      </c>
      <c r="G8" s="58">
        <v>4.0453129508154828E-2</v>
      </c>
      <c r="H8" s="86">
        <v>0.11712115818250501</v>
      </c>
      <c r="I8" s="86">
        <v>0.20282162988985675</v>
      </c>
      <c r="J8" s="58">
        <v>0.18887020626290751</v>
      </c>
      <c r="K8" s="58">
        <v>0.20292079962237397</v>
      </c>
      <c r="L8" s="58">
        <v>0.19215570907463697</v>
      </c>
      <c r="M8" s="111"/>
    </row>
    <row r="9" spans="1:13">
      <c r="A9" t="s">
        <v>66</v>
      </c>
      <c r="B9" s="58">
        <v>0.15600707290534277</v>
      </c>
      <c r="C9" s="58">
        <v>0.11091920951000722</v>
      </c>
      <c r="D9" s="86">
        <v>7.655082231621757E-2</v>
      </c>
      <c r="E9" s="58">
        <v>0.20100891948769595</v>
      </c>
      <c r="F9" s="58">
        <v>5.1655837675134264E-2</v>
      </c>
      <c r="G9" s="58">
        <v>6.4253421032561597E-2</v>
      </c>
      <c r="H9" s="86">
        <v>0.17000697569562206</v>
      </c>
      <c r="I9" s="86">
        <v>0.25603585633402193</v>
      </c>
      <c r="J9" s="58">
        <v>0.24880148335987862</v>
      </c>
      <c r="K9" s="58">
        <v>0.26610650072924402</v>
      </c>
      <c r="L9" s="58">
        <v>0.2543077376428432</v>
      </c>
      <c r="M9" s="111"/>
    </row>
  </sheetData>
  <mergeCells count="1">
    <mergeCell ref="M3:M9"/>
  </mergeCells>
  <pageMargins left="0.7" right="0.7" top="0.75" bottom="0.75" header="0.3" footer="0.3"/>
  <pageSetup orientation="portrait" verticalDpi="0" r:id="rId1"/>
  <headerFooter>
    <oddFooter>&amp;L&amp;G&amp;C&amp;"-,Bold"&amp;KFF0000Final&amp;RLDW Clam Data Report
Appendix F2
F2-&amp;P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9"/>
  <sheetViews>
    <sheetView workbookViewId="0">
      <pane ySplit="2" topLeftCell="A3" activePane="bottomLeft" state="frozen"/>
      <selection activeCell="D94" sqref="D94"/>
      <selection pane="bottomLeft" activeCell="D94" sqref="D94"/>
    </sheetView>
  </sheetViews>
  <sheetFormatPr defaultRowHeight="15"/>
  <cols>
    <col min="1" max="1" width="20.7109375" bestFit="1" customWidth="1"/>
    <col min="2" max="2" width="14" bestFit="1" customWidth="1"/>
    <col min="3" max="3" width="26.7109375" bestFit="1" customWidth="1"/>
    <col min="4" max="4" width="14.28515625" bestFit="1" customWidth="1"/>
    <col min="7" max="7" width="15.140625" bestFit="1" customWidth="1"/>
    <col min="8" max="8" width="11.5703125" hidden="1" customWidth="1"/>
    <col min="9" max="37" width="9.140625" hidden="1" customWidth="1"/>
    <col min="38" max="42" width="9.140625" customWidth="1"/>
    <col min="43" max="43" width="19.140625" bestFit="1" customWidth="1"/>
    <col min="44" max="44" width="15" customWidth="1"/>
    <col min="45" max="45" width="15.85546875" customWidth="1"/>
  </cols>
  <sheetData>
    <row r="1" spans="1:46">
      <c r="A1" s="54" t="s">
        <v>184</v>
      </c>
      <c r="AR1" s="115"/>
      <c r="AS1" s="115"/>
    </row>
    <row r="2" spans="1:46" s="4" customFormat="1">
      <c r="A2" s="104" t="s">
        <v>0</v>
      </c>
      <c r="B2" s="104" t="s">
        <v>7</v>
      </c>
      <c r="C2" s="104" t="s">
        <v>8</v>
      </c>
      <c r="D2" s="105" t="s">
        <v>9</v>
      </c>
      <c r="E2" s="105" t="s">
        <v>19</v>
      </c>
      <c r="F2" s="104" t="s">
        <v>14</v>
      </c>
      <c r="G2" s="104" t="s">
        <v>13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10</v>
      </c>
      <c r="N2" s="4" t="s">
        <v>11</v>
      </c>
      <c r="O2" s="4" t="s">
        <v>12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126</v>
      </c>
      <c r="AM2" s="4" t="s">
        <v>127</v>
      </c>
      <c r="AN2" s="4" t="s">
        <v>128</v>
      </c>
      <c r="AO2" s="4" t="s">
        <v>129</v>
      </c>
      <c r="AP2" s="4" t="s">
        <v>130</v>
      </c>
      <c r="AQ2" s="106" t="s">
        <v>90</v>
      </c>
      <c r="AR2" s="107" t="s">
        <v>88</v>
      </c>
      <c r="AS2" s="107" t="s">
        <v>89</v>
      </c>
      <c r="AT2" s="107" t="s">
        <v>179</v>
      </c>
    </row>
    <row r="3" spans="1:46">
      <c r="A3" t="s">
        <v>38</v>
      </c>
      <c r="B3" t="s">
        <v>53</v>
      </c>
      <c r="C3" t="s">
        <v>54</v>
      </c>
      <c r="D3">
        <v>923</v>
      </c>
      <c r="E3" t="s">
        <v>131</v>
      </c>
      <c r="G3" t="s">
        <v>46</v>
      </c>
      <c r="H3" s="1">
        <v>43463</v>
      </c>
      <c r="I3" s="2">
        <v>0.12361111111111112</v>
      </c>
      <c r="J3" t="s">
        <v>132</v>
      </c>
      <c r="K3" t="s">
        <v>40</v>
      </c>
      <c r="L3" t="s">
        <v>41</v>
      </c>
      <c r="N3" t="s">
        <v>44</v>
      </c>
      <c r="O3" t="s">
        <v>45</v>
      </c>
      <c r="P3" t="s">
        <v>46</v>
      </c>
      <c r="R3">
        <v>3.17</v>
      </c>
      <c r="S3">
        <v>49.3</v>
      </c>
      <c r="T3" t="s">
        <v>131</v>
      </c>
      <c r="AQ3">
        <v>5.56</v>
      </c>
      <c r="AR3" s="6">
        <v>0.56383291506030664</v>
      </c>
      <c r="AS3" s="6">
        <f t="shared" ref="AS3:AS34" si="0">(D3*1000/AR3)/(10^AQ3)</f>
        <v>4.5086993420900638</v>
      </c>
      <c r="AT3" t="s">
        <v>180</v>
      </c>
    </row>
    <row r="4" spans="1:46">
      <c r="A4" t="s">
        <v>38</v>
      </c>
      <c r="B4" t="s">
        <v>61</v>
      </c>
      <c r="C4" t="s">
        <v>62</v>
      </c>
      <c r="D4">
        <v>621</v>
      </c>
      <c r="E4" t="s">
        <v>131</v>
      </c>
      <c r="G4" t="s">
        <v>46</v>
      </c>
      <c r="H4" s="1">
        <v>43463</v>
      </c>
      <c r="I4" s="2">
        <v>0.12361111111111112</v>
      </c>
      <c r="J4" t="s">
        <v>132</v>
      </c>
      <c r="K4" t="s">
        <v>40</v>
      </c>
      <c r="L4" t="s">
        <v>41</v>
      </c>
      <c r="N4" t="s">
        <v>44</v>
      </c>
      <c r="O4" t="s">
        <v>45</v>
      </c>
      <c r="P4" t="s">
        <v>46</v>
      </c>
      <c r="R4">
        <v>10.199999999999999</v>
      </c>
      <c r="S4">
        <v>49</v>
      </c>
      <c r="T4" t="s">
        <v>131</v>
      </c>
      <c r="AQ4">
        <v>6.16</v>
      </c>
      <c r="AR4" s="6">
        <v>0.43649404438248252</v>
      </c>
      <c r="AS4" s="6">
        <f t="shared" si="0"/>
        <v>0.98426780037391215</v>
      </c>
      <c r="AT4" t="s">
        <v>180</v>
      </c>
    </row>
    <row r="5" spans="1:46">
      <c r="A5" t="s">
        <v>38</v>
      </c>
      <c r="B5" t="s">
        <v>57</v>
      </c>
      <c r="C5" t="s">
        <v>58</v>
      </c>
      <c r="D5">
        <v>830</v>
      </c>
      <c r="E5" t="s">
        <v>131</v>
      </c>
      <c r="G5" t="s">
        <v>46</v>
      </c>
      <c r="H5" s="1">
        <v>43463</v>
      </c>
      <c r="I5" s="2">
        <v>0.12361111111111112</v>
      </c>
      <c r="J5" t="s">
        <v>132</v>
      </c>
      <c r="K5" t="s">
        <v>40</v>
      </c>
      <c r="L5" t="s">
        <v>41</v>
      </c>
      <c r="N5" t="s">
        <v>44</v>
      </c>
      <c r="O5" t="s">
        <v>45</v>
      </c>
      <c r="P5" t="s">
        <v>46</v>
      </c>
      <c r="R5">
        <v>5.79</v>
      </c>
      <c r="S5">
        <v>49.4</v>
      </c>
      <c r="T5" t="s">
        <v>131</v>
      </c>
      <c r="AQ5">
        <v>6.16</v>
      </c>
      <c r="AR5" s="6">
        <v>0.51984642402215764</v>
      </c>
      <c r="AS5" s="6">
        <f t="shared" si="0"/>
        <v>1.104594894430285</v>
      </c>
      <c r="AT5" t="s">
        <v>180</v>
      </c>
    </row>
    <row r="6" spans="1:46">
      <c r="A6" t="s">
        <v>38</v>
      </c>
      <c r="B6" t="s">
        <v>59</v>
      </c>
      <c r="C6" t="s">
        <v>60</v>
      </c>
      <c r="D6">
        <v>772</v>
      </c>
      <c r="E6" t="s">
        <v>131</v>
      </c>
      <c r="G6" t="s">
        <v>46</v>
      </c>
      <c r="H6" s="1">
        <v>43463</v>
      </c>
      <c r="I6" s="2">
        <v>0.12361111111111112</v>
      </c>
      <c r="J6" t="s">
        <v>132</v>
      </c>
      <c r="K6" t="s">
        <v>40</v>
      </c>
      <c r="L6" t="s">
        <v>41</v>
      </c>
      <c r="N6" t="s">
        <v>44</v>
      </c>
      <c r="O6" t="s">
        <v>45</v>
      </c>
      <c r="P6" t="s">
        <v>46</v>
      </c>
      <c r="R6">
        <v>6.81</v>
      </c>
      <c r="S6">
        <v>49.4</v>
      </c>
      <c r="T6" t="s">
        <v>131</v>
      </c>
      <c r="AQ6">
        <v>6.16</v>
      </c>
      <c r="AR6" s="6">
        <v>0.51984642402215764</v>
      </c>
      <c r="AS6" s="6">
        <f t="shared" si="0"/>
        <v>1.0274063355423855</v>
      </c>
      <c r="AT6" t="s">
        <v>180</v>
      </c>
    </row>
    <row r="7" spans="1:46">
      <c r="A7" t="s">
        <v>38</v>
      </c>
      <c r="B7" t="s">
        <v>55</v>
      </c>
      <c r="C7" t="s">
        <v>56</v>
      </c>
      <c r="D7">
        <v>1310</v>
      </c>
      <c r="E7" t="s">
        <v>131</v>
      </c>
      <c r="G7" t="s">
        <v>46</v>
      </c>
      <c r="H7" s="1">
        <v>43463</v>
      </c>
      <c r="I7" s="2">
        <v>0.12361111111111112</v>
      </c>
      <c r="J7" t="s">
        <v>132</v>
      </c>
      <c r="K7" t="s">
        <v>40</v>
      </c>
      <c r="L7" t="s">
        <v>41</v>
      </c>
      <c r="N7" t="s">
        <v>44</v>
      </c>
      <c r="O7" t="s">
        <v>45</v>
      </c>
      <c r="P7" t="s">
        <v>46</v>
      </c>
      <c r="R7">
        <v>3.45</v>
      </c>
      <c r="S7">
        <v>49.2</v>
      </c>
      <c r="T7" t="s">
        <v>131</v>
      </c>
      <c r="AQ7">
        <v>5.56</v>
      </c>
      <c r="AR7" s="6">
        <v>0.60874410213793573</v>
      </c>
      <c r="AS7" s="6">
        <f t="shared" si="0"/>
        <v>5.9270218614051551</v>
      </c>
      <c r="AT7" t="s">
        <v>180</v>
      </c>
    </row>
    <row r="8" spans="1:46">
      <c r="A8" t="s">
        <v>38</v>
      </c>
      <c r="B8" t="s">
        <v>63</v>
      </c>
      <c r="C8" t="s">
        <v>64</v>
      </c>
      <c r="D8">
        <v>44.2</v>
      </c>
      <c r="E8" t="s">
        <v>131</v>
      </c>
      <c r="F8" t="s">
        <v>68</v>
      </c>
      <c r="G8" t="s">
        <v>46</v>
      </c>
      <c r="H8" s="1">
        <v>43463</v>
      </c>
      <c r="I8" s="2">
        <v>0.12361111111111112</v>
      </c>
      <c r="J8" t="s">
        <v>132</v>
      </c>
      <c r="K8" t="s">
        <v>40</v>
      </c>
      <c r="L8" t="s">
        <v>41</v>
      </c>
      <c r="N8" t="s">
        <v>44</v>
      </c>
      <c r="O8" t="s">
        <v>45</v>
      </c>
      <c r="P8" t="s">
        <v>46</v>
      </c>
      <c r="R8">
        <v>7.56</v>
      </c>
      <c r="S8">
        <v>48.4</v>
      </c>
      <c r="T8" t="s">
        <v>131</v>
      </c>
      <c r="AQ8">
        <v>7.28</v>
      </c>
      <c r="AR8" s="6">
        <v>0.11063642249606243</v>
      </c>
      <c r="AS8" s="6">
        <f t="shared" si="0"/>
        <v>2.0966413428512191E-2</v>
      </c>
      <c r="AT8" t="s">
        <v>180</v>
      </c>
    </row>
    <row r="9" spans="1:46">
      <c r="A9" t="s">
        <v>38</v>
      </c>
      <c r="B9" t="s">
        <v>65</v>
      </c>
      <c r="C9" t="s">
        <v>66</v>
      </c>
      <c r="D9">
        <v>238</v>
      </c>
      <c r="E9" t="s">
        <v>131</v>
      </c>
      <c r="G9" t="s">
        <v>46</v>
      </c>
      <c r="H9" s="1">
        <v>43463</v>
      </c>
      <c r="I9" s="2">
        <v>0.12361111111111112</v>
      </c>
      <c r="J9" t="s">
        <v>132</v>
      </c>
      <c r="K9" t="s">
        <v>40</v>
      </c>
      <c r="L9" t="s">
        <v>41</v>
      </c>
      <c r="N9" t="s">
        <v>44</v>
      </c>
      <c r="O9" t="s">
        <v>45</v>
      </c>
      <c r="P9" t="s">
        <v>46</v>
      </c>
      <c r="R9">
        <v>10.199999999999999</v>
      </c>
      <c r="S9">
        <v>49.3</v>
      </c>
      <c r="T9" t="s">
        <v>131</v>
      </c>
      <c r="AQ9">
        <v>7.36</v>
      </c>
      <c r="AR9" s="6">
        <v>0.15600707290534277</v>
      </c>
      <c r="AS9" s="6">
        <f t="shared" si="0"/>
        <v>6.6593626903182199E-2</v>
      </c>
      <c r="AT9" t="s">
        <v>180</v>
      </c>
    </row>
    <row r="10" spans="1:46">
      <c r="A10" t="s">
        <v>67</v>
      </c>
      <c r="B10" t="s">
        <v>53</v>
      </c>
      <c r="C10" t="s">
        <v>54</v>
      </c>
      <c r="D10">
        <v>10.8</v>
      </c>
      <c r="E10" t="s">
        <v>131</v>
      </c>
      <c r="F10" t="s">
        <v>68</v>
      </c>
      <c r="G10" t="s">
        <v>46</v>
      </c>
      <c r="H10" s="1">
        <v>43462</v>
      </c>
      <c r="I10" s="2">
        <v>0.8041666666666667</v>
      </c>
      <c r="J10" t="s">
        <v>132</v>
      </c>
      <c r="K10" t="s">
        <v>40</v>
      </c>
      <c r="L10" t="s">
        <v>41</v>
      </c>
      <c r="N10" t="s">
        <v>44</v>
      </c>
      <c r="O10" t="s">
        <v>45</v>
      </c>
      <c r="P10" t="s">
        <v>46</v>
      </c>
      <c r="R10">
        <v>0.7</v>
      </c>
      <c r="S10">
        <v>43.8</v>
      </c>
      <c r="T10" t="s">
        <v>131</v>
      </c>
      <c r="AQ10">
        <v>5.56</v>
      </c>
      <c r="AR10" s="6">
        <v>0.57005287199864518</v>
      </c>
      <c r="AS10" s="6">
        <f t="shared" si="0"/>
        <v>5.2180545800535653E-2</v>
      </c>
      <c r="AT10" t="s">
        <v>180</v>
      </c>
    </row>
    <row r="11" spans="1:46">
      <c r="A11" t="s">
        <v>67</v>
      </c>
      <c r="B11" t="s">
        <v>61</v>
      </c>
      <c r="C11" t="s">
        <v>62</v>
      </c>
      <c r="D11">
        <v>6.29</v>
      </c>
      <c r="E11" t="s">
        <v>131</v>
      </c>
      <c r="F11" t="s">
        <v>68</v>
      </c>
      <c r="G11" t="s">
        <v>46</v>
      </c>
      <c r="H11" s="1">
        <v>43462</v>
      </c>
      <c r="I11" s="2">
        <v>0.8041666666666667</v>
      </c>
      <c r="J11" t="s">
        <v>132</v>
      </c>
      <c r="K11" t="s">
        <v>40</v>
      </c>
      <c r="L11" t="s">
        <v>41</v>
      </c>
      <c r="N11" t="s">
        <v>44</v>
      </c>
      <c r="O11" t="s">
        <v>45</v>
      </c>
      <c r="P11" t="s">
        <v>46</v>
      </c>
      <c r="R11">
        <v>1.01</v>
      </c>
      <c r="S11">
        <v>43.5</v>
      </c>
      <c r="T11" t="s">
        <v>131</v>
      </c>
      <c r="AQ11">
        <v>6.16</v>
      </c>
      <c r="AR11" s="6">
        <v>0.41356819738818029</v>
      </c>
      <c r="AS11" s="6">
        <f t="shared" si="0"/>
        <v>1.0522126301204977E-2</v>
      </c>
      <c r="AT11" t="s">
        <v>180</v>
      </c>
    </row>
    <row r="12" spans="1:46">
      <c r="A12" t="s">
        <v>67</v>
      </c>
      <c r="B12" t="s">
        <v>57</v>
      </c>
      <c r="C12" t="s">
        <v>58</v>
      </c>
      <c r="D12">
        <v>13.7</v>
      </c>
      <c r="E12" t="s">
        <v>131</v>
      </c>
      <c r="F12" t="s">
        <v>68</v>
      </c>
      <c r="G12" t="s">
        <v>46</v>
      </c>
      <c r="H12" s="1">
        <v>43462</v>
      </c>
      <c r="I12" s="2">
        <v>0.8041666666666667</v>
      </c>
      <c r="J12" t="s">
        <v>132</v>
      </c>
      <c r="K12" t="s">
        <v>40</v>
      </c>
      <c r="L12" t="s">
        <v>41</v>
      </c>
      <c r="N12" t="s">
        <v>44</v>
      </c>
      <c r="O12" t="s">
        <v>45</v>
      </c>
      <c r="P12" t="s">
        <v>46</v>
      </c>
      <c r="R12">
        <v>0.63100000000000001</v>
      </c>
      <c r="S12">
        <v>43.8</v>
      </c>
      <c r="T12" t="s">
        <v>131</v>
      </c>
      <c r="AQ12">
        <v>6.16</v>
      </c>
      <c r="AR12" s="6">
        <v>0.51542290688917869</v>
      </c>
      <c r="AS12" s="6">
        <f t="shared" si="0"/>
        <v>1.8388946581350336E-2</v>
      </c>
      <c r="AT12" t="s">
        <v>180</v>
      </c>
    </row>
    <row r="13" spans="1:46">
      <c r="A13" t="s">
        <v>67</v>
      </c>
      <c r="B13" t="s">
        <v>59</v>
      </c>
      <c r="C13" t="s">
        <v>60</v>
      </c>
      <c r="D13">
        <v>9.66</v>
      </c>
      <c r="E13" t="s">
        <v>131</v>
      </c>
      <c r="F13" t="s">
        <v>68</v>
      </c>
      <c r="G13" t="s">
        <v>46</v>
      </c>
      <c r="H13" s="1">
        <v>43462</v>
      </c>
      <c r="I13" s="2">
        <v>0.8041666666666667</v>
      </c>
      <c r="J13" t="s">
        <v>132</v>
      </c>
      <c r="K13" t="s">
        <v>40</v>
      </c>
      <c r="L13" t="s">
        <v>41</v>
      </c>
      <c r="N13" t="s">
        <v>44</v>
      </c>
      <c r="O13" t="s">
        <v>45</v>
      </c>
      <c r="P13" t="s">
        <v>46</v>
      </c>
      <c r="R13">
        <v>0.73699999999999999</v>
      </c>
      <c r="S13">
        <v>43.8</v>
      </c>
      <c r="T13" t="s">
        <v>131</v>
      </c>
      <c r="AQ13">
        <v>6.16</v>
      </c>
      <c r="AR13" s="6">
        <v>0.51542290688917869</v>
      </c>
      <c r="AS13" s="6">
        <f t="shared" si="0"/>
        <v>1.2966220728163814E-2</v>
      </c>
      <c r="AT13" t="s">
        <v>180</v>
      </c>
    </row>
    <row r="14" spans="1:46">
      <c r="A14" t="s">
        <v>67</v>
      </c>
      <c r="B14" t="s">
        <v>55</v>
      </c>
      <c r="C14" t="s">
        <v>56</v>
      </c>
      <c r="D14">
        <v>18.899999999999999</v>
      </c>
      <c r="E14" t="s">
        <v>131</v>
      </c>
      <c r="F14" t="s">
        <v>68</v>
      </c>
      <c r="G14" t="s">
        <v>46</v>
      </c>
      <c r="H14" s="1">
        <v>43462</v>
      </c>
      <c r="I14" s="2">
        <v>0.8041666666666667</v>
      </c>
      <c r="J14" t="s">
        <v>132</v>
      </c>
      <c r="K14" t="s">
        <v>40</v>
      </c>
      <c r="L14" t="s">
        <v>41</v>
      </c>
      <c r="N14" t="s">
        <v>44</v>
      </c>
      <c r="O14" t="s">
        <v>45</v>
      </c>
      <c r="P14" t="s">
        <v>46</v>
      </c>
      <c r="R14">
        <v>0.70899999999999996</v>
      </c>
      <c r="S14">
        <v>43.7</v>
      </c>
      <c r="T14" t="s">
        <v>131</v>
      </c>
      <c r="AQ14">
        <v>5.56</v>
      </c>
      <c r="AR14" s="6">
        <v>0.62598378312783209</v>
      </c>
      <c r="AS14" s="6">
        <f t="shared" si="0"/>
        <v>8.3156982490808717E-2</v>
      </c>
      <c r="AT14" t="s">
        <v>180</v>
      </c>
    </row>
    <row r="15" spans="1:46">
      <c r="A15" t="s">
        <v>67</v>
      </c>
      <c r="B15" t="s">
        <v>63</v>
      </c>
      <c r="C15" t="s">
        <v>64</v>
      </c>
      <c r="D15">
        <v>1.28</v>
      </c>
      <c r="E15" t="s">
        <v>131</v>
      </c>
      <c r="F15" t="s">
        <v>70</v>
      </c>
      <c r="G15" t="s">
        <v>69</v>
      </c>
      <c r="H15" s="1">
        <v>43462</v>
      </c>
      <c r="I15" s="2">
        <v>0.8041666666666667</v>
      </c>
      <c r="J15" t="s">
        <v>132</v>
      </c>
      <c r="K15" t="s">
        <v>40</v>
      </c>
      <c r="L15" t="s">
        <v>41</v>
      </c>
      <c r="N15" t="s">
        <v>44</v>
      </c>
      <c r="O15" t="s">
        <v>45</v>
      </c>
      <c r="P15" t="s">
        <v>46</v>
      </c>
      <c r="R15">
        <v>1.28</v>
      </c>
      <c r="S15">
        <v>42.9</v>
      </c>
      <c r="T15" t="s">
        <v>131</v>
      </c>
      <c r="AQ15">
        <v>7.28</v>
      </c>
      <c r="AR15" s="6">
        <v>7.1639153236060737E-2</v>
      </c>
      <c r="AS15" s="6">
        <f t="shared" si="0"/>
        <v>9.3769052086111176E-4</v>
      </c>
      <c r="AT15" t="s">
        <v>180</v>
      </c>
    </row>
    <row r="16" spans="1:46">
      <c r="A16" t="s">
        <v>67</v>
      </c>
      <c r="B16" t="s">
        <v>65</v>
      </c>
      <c r="C16" t="s">
        <v>66</v>
      </c>
      <c r="D16">
        <v>0.95299999999999996</v>
      </c>
      <c r="E16" t="s">
        <v>131</v>
      </c>
      <c r="F16" t="s">
        <v>70</v>
      </c>
      <c r="G16" t="s">
        <v>69</v>
      </c>
      <c r="H16" s="1">
        <v>43462</v>
      </c>
      <c r="I16" s="2">
        <v>0.8041666666666667</v>
      </c>
      <c r="J16" t="s">
        <v>132</v>
      </c>
      <c r="K16" t="s">
        <v>40</v>
      </c>
      <c r="L16" t="s">
        <v>41</v>
      </c>
      <c r="N16" t="s">
        <v>44</v>
      </c>
      <c r="O16" t="s">
        <v>45</v>
      </c>
      <c r="P16" t="s">
        <v>46</v>
      </c>
      <c r="R16">
        <v>0.95299999999999996</v>
      </c>
      <c r="S16">
        <v>43.7</v>
      </c>
      <c r="T16" t="s">
        <v>131</v>
      </c>
      <c r="AQ16">
        <v>7.36</v>
      </c>
      <c r="AR16" s="6">
        <v>0.11091920951000722</v>
      </c>
      <c r="AS16" s="6">
        <f t="shared" si="0"/>
        <v>3.7504737904514726E-4</v>
      </c>
      <c r="AT16" t="s">
        <v>180</v>
      </c>
    </row>
    <row r="17" spans="1:46">
      <c r="A17" t="s">
        <v>71</v>
      </c>
      <c r="B17" t="s">
        <v>53</v>
      </c>
      <c r="C17" t="s">
        <v>54</v>
      </c>
      <c r="D17">
        <v>79.5</v>
      </c>
      <c r="E17" t="s">
        <v>131</v>
      </c>
      <c r="G17" t="s">
        <v>46</v>
      </c>
      <c r="H17" s="1">
        <v>43462</v>
      </c>
      <c r="I17" s="2">
        <v>0.87222222222222223</v>
      </c>
      <c r="J17" t="s">
        <v>132</v>
      </c>
      <c r="K17" t="s">
        <v>40</v>
      </c>
      <c r="L17" t="s">
        <v>41</v>
      </c>
      <c r="N17" t="s">
        <v>44</v>
      </c>
      <c r="O17" t="s">
        <v>45</v>
      </c>
      <c r="P17" t="s">
        <v>46</v>
      </c>
      <c r="R17">
        <v>0.76100000000000001</v>
      </c>
      <c r="S17">
        <v>51.4</v>
      </c>
      <c r="T17" t="s">
        <v>131</v>
      </c>
      <c r="AQ17">
        <v>5.56</v>
      </c>
      <c r="AR17" s="6">
        <v>0.37605749322173621</v>
      </c>
      <c r="AS17" s="6">
        <f t="shared" si="0"/>
        <v>0.58225453783546144</v>
      </c>
      <c r="AT17" t="s">
        <v>180</v>
      </c>
    </row>
    <row r="18" spans="1:46">
      <c r="A18" t="s">
        <v>71</v>
      </c>
      <c r="B18" t="s">
        <v>61</v>
      </c>
      <c r="C18" t="s">
        <v>62</v>
      </c>
      <c r="D18">
        <v>34.799999999999997</v>
      </c>
      <c r="E18" t="s">
        <v>131</v>
      </c>
      <c r="F18" t="s">
        <v>68</v>
      </c>
      <c r="G18" t="s">
        <v>46</v>
      </c>
      <c r="H18" s="1">
        <v>43462</v>
      </c>
      <c r="I18" s="2">
        <v>0.87222222222222223</v>
      </c>
      <c r="J18" t="s">
        <v>132</v>
      </c>
      <c r="K18" t="s">
        <v>40</v>
      </c>
      <c r="L18" t="s">
        <v>41</v>
      </c>
      <c r="N18" t="s">
        <v>44</v>
      </c>
      <c r="O18" t="s">
        <v>45</v>
      </c>
      <c r="P18" t="s">
        <v>46</v>
      </c>
      <c r="R18">
        <v>0.94299999999999995</v>
      </c>
      <c r="S18">
        <v>51</v>
      </c>
      <c r="T18" t="s">
        <v>131</v>
      </c>
      <c r="AQ18">
        <v>6.16</v>
      </c>
      <c r="AR18" s="6">
        <v>0.26793926893038955</v>
      </c>
      <c r="AS18" s="6">
        <f t="shared" si="0"/>
        <v>8.9855129798961292E-2</v>
      </c>
      <c r="AT18" t="s">
        <v>180</v>
      </c>
    </row>
    <row r="19" spans="1:46">
      <c r="A19" t="s">
        <v>71</v>
      </c>
      <c r="B19" t="s">
        <v>57</v>
      </c>
      <c r="C19" t="s">
        <v>58</v>
      </c>
      <c r="D19">
        <v>72.7</v>
      </c>
      <c r="E19" t="s">
        <v>131</v>
      </c>
      <c r="G19" t="s">
        <v>46</v>
      </c>
      <c r="H19" s="1">
        <v>43462</v>
      </c>
      <c r="I19" s="2">
        <v>0.87222222222222223</v>
      </c>
      <c r="J19" t="s">
        <v>132</v>
      </c>
      <c r="K19" t="s">
        <v>40</v>
      </c>
      <c r="L19" t="s">
        <v>41</v>
      </c>
      <c r="N19" t="s">
        <v>44</v>
      </c>
      <c r="O19" t="s">
        <v>45</v>
      </c>
      <c r="P19" t="s">
        <v>46</v>
      </c>
      <c r="R19">
        <v>0.58499999999999996</v>
      </c>
      <c r="S19">
        <v>51.4</v>
      </c>
      <c r="T19" t="s">
        <v>131</v>
      </c>
      <c r="AQ19">
        <v>6.16</v>
      </c>
      <c r="AR19" s="6">
        <v>0.33697224937718417</v>
      </c>
      <c r="AS19" s="6">
        <f t="shared" si="0"/>
        <v>0.14925891279999293</v>
      </c>
      <c r="AT19" t="s">
        <v>180</v>
      </c>
    </row>
    <row r="20" spans="1:46">
      <c r="A20" t="s">
        <v>71</v>
      </c>
      <c r="B20" t="s">
        <v>59</v>
      </c>
      <c r="C20" t="s">
        <v>60</v>
      </c>
      <c r="D20">
        <v>59.5</v>
      </c>
      <c r="E20" t="s">
        <v>131</v>
      </c>
      <c r="G20" t="s">
        <v>46</v>
      </c>
      <c r="H20" s="1">
        <v>43462</v>
      </c>
      <c r="I20" s="2">
        <v>0.87222222222222223</v>
      </c>
      <c r="J20" t="s">
        <v>132</v>
      </c>
      <c r="K20" t="s">
        <v>40</v>
      </c>
      <c r="L20" t="s">
        <v>41</v>
      </c>
      <c r="N20" t="s">
        <v>44</v>
      </c>
      <c r="O20" t="s">
        <v>45</v>
      </c>
      <c r="P20" t="s">
        <v>46</v>
      </c>
      <c r="R20">
        <v>0.65600000000000003</v>
      </c>
      <c r="S20">
        <v>51.4</v>
      </c>
      <c r="T20" t="s">
        <v>131</v>
      </c>
      <c r="AQ20">
        <v>6.16</v>
      </c>
      <c r="AR20" s="6">
        <v>0.33697224937718417</v>
      </c>
      <c r="AS20" s="6">
        <f t="shared" si="0"/>
        <v>0.1221582573810121</v>
      </c>
      <c r="AT20" t="s">
        <v>180</v>
      </c>
    </row>
    <row r="21" spans="1:46">
      <c r="A21" t="s">
        <v>71</v>
      </c>
      <c r="B21" t="s">
        <v>55</v>
      </c>
      <c r="C21" t="s">
        <v>56</v>
      </c>
      <c r="D21">
        <v>127</v>
      </c>
      <c r="E21" t="s">
        <v>131</v>
      </c>
      <c r="G21" t="s">
        <v>46</v>
      </c>
      <c r="H21" s="1">
        <v>43462</v>
      </c>
      <c r="I21" s="2">
        <v>0.87222222222222223</v>
      </c>
      <c r="J21" t="s">
        <v>132</v>
      </c>
      <c r="K21" t="s">
        <v>40</v>
      </c>
      <c r="L21" t="s">
        <v>41</v>
      </c>
      <c r="N21" t="s">
        <v>44</v>
      </c>
      <c r="O21" t="s">
        <v>45</v>
      </c>
      <c r="P21" t="s">
        <v>46</v>
      </c>
      <c r="R21">
        <v>0.80800000000000005</v>
      </c>
      <c r="S21">
        <v>51.3</v>
      </c>
      <c r="T21" t="s">
        <v>131</v>
      </c>
      <c r="AQ21">
        <v>5.56</v>
      </c>
      <c r="AR21" s="6">
        <v>0.41808973886144885</v>
      </c>
      <c r="AS21" s="6">
        <f t="shared" si="0"/>
        <v>0.83663149991792407</v>
      </c>
      <c r="AT21" t="s">
        <v>180</v>
      </c>
    </row>
    <row r="22" spans="1:46">
      <c r="A22" t="s">
        <v>71</v>
      </c>
      <c r="B22" t="s">
        <v>63</v>
      </c>
      <c r="C22" t="s">
        <v>64</v>
      </c>
      <c r="D22">
        <v>1.9</v>
      </c>
      <c r="E22" t="s">
        <v>131</v>
      </c>
      <c r="F22" t="s">
        <v>70</v>
      </c>
      <c r="G22" t="s">
        <v>69</v>
      </c>
      <c r="H22" s="1">
        <v>43462</v>
      </c>
      <c r="I22" s="2">
        <v>0.87222222222222223</v>
      </c>
      <c r="J22" t="s">
        <v>132</v>
      </c>
      <c r="K22" t="s">
        <v>40</v>
      </c>
      <c r="L22" t="s">
        <v>41</v>
      </c>
      <c r="N22" t="s">
        <v>44</v>
      </c>
      <c r="O22" t="s">
        <v>45</v>
      </c>
      <c r="P22" t="s">
        <v>46</v>
      </c>
      <c r="R22">
        <v>1.9</v>
      </c>
      <c r="S22">
        <v>50.3</v>
      </c>
      <c r="T22" t="s">
        <v>131</v>
      </c>
      <c r="AQ22">
        <v>7.28</v>
      </c>
      <c r="AR22" s="6">
        <v>5.129616526941605E-2</v>
      </c>
      <c r="AS22" s="6">
        <f t="shared" si="0"/>
        <v>1.9438766411435451E-3</v>
      </c>
      <c r="AT22" t="s">
        <v>180</v>
      </c>
    </row>
    <row r="23" spans="1:46">
      <c r="A23" t="s">
        <v>71</v>
      </c>
      <c r="B23" t="s">
        <v>65</v>
      </c>
      <c r="C23" t="s">
        <v>66</v>
      </c>
      <c r="D23">
        <v>9.94</v>
      </c>
      <c r="E23" t="s">
        <v>131</v>
      </c>
      <c r="F23" t="s">
        <v>68</v>
      </c>
      <c r="G23" t="s">
        <v>46</v>
      </c>
      <c r="H23" s="1">
        <v>43462</v>
      </c>
      <c r="I23" s="2">
        <v>0.87222222222222223</v>
      </c>
      <c r="J23" t="s">
        <v>132</v>
      </c>
      <c r="K23" t="s">
        <v>40</v>
      </c>
      <c r="L23" t="s">
        <v>41</v>
      </c>
      <c r="N23" t="s">
        <v>44</v>
      </c>
      <c r="O23" t="s">
        <v>45</v>
      </c>
      <c r="P23" t="s">
        <v>46</v>
      </c>
      <c r="R23">
        <v>1</v>
      </c>
      <c r="S23">
        <v>51.3</v>
      </c>
      <c r="T23" t="s">
        <v>131</v>
      </c>
      <c r="AQ23">
        <v>7.36</v>
      </c>
      <c r="AR23" s="6">
        <v>7.655082231621757E-2</v>
      </c>
      <c r="AS23" s="6">
        <f t="shared" si="0"/>
        <v>5.668087214718294E-3</v>
      </c>
      <c r="AT23" t="s">
        <v>180</v>
      </c>
    </row>
    <row r="24" spans="1:46">
      <c r="A24" t="s">
        <v>72</v>
      </c>
      <c r="B24" t="s">
        <v>53</v>
      </c>
      <c r="C24" t="s">
        <v>54</v>
      </c>
      <c r="D24">
        <v>223</v>
      </c>
      <c r="E24" t="s">
        <v>131</v>
      </c>
      <c r="G24" t="s">
        <v>46</v>
      </c>
      <c r="H24" s="1">
        <v>43463</v>
      </c>
      <c r="I24" s="2">
        <v>5.5555555555555552E-2</v>
      </c>
      <c r="J24" t="s">
        <v>132</v>
      </c>
      <c r="K24" t="s">
        <v>40</v>
      </c>
      <c r="L24" t="s">
        <v>41</v>
      </c>
      <c r="N24" t="s">
        <v>44</v>
      </c>
      <c r="O24" t="s">
        <v>45</v>
      </c>
      <c r="P24" t="s">
        <v>46</v>
      </c>
      <c r="R24">
        <v>1.0900000000000001</v>
      </c>
      <c r="S24">
        <v>48.4</v>
      </c>
      <c r="T24" t="s">
        <v>131</v>
      </c>
      <c r="AQ24">
        <v>5.56</v>
      </c>
      <c r="AR24" s="6">
        <v>0.54925528626659914</v>
      </c>
      <c r="AS24" s="6">
        <f t="shared" si="0"/>
        <v>1.1182286565127244</v>
      </c>
      <c r="AT24" t="s">
        <v>180</v>
      </c>
    </row>
    <row r="25" spans="1:46">
      <c r="A25" t="s">
        <v>72</v>
      </c>
      <c r="B25" t="s">
        <v>61</v>
      </c>
      <c r="C25" t="s">
        <v>62</v>
      </c>
      <c r="D25">
        <v>130</v>
      </c>
      <c r="E25" t="s">
        <v>131</v>
      </c>
      <c r="G25" t="s">
        <v>46</v>
      </c>
      <c r="H25" s="1">
        <v>43463</v>
      </c>
      <c r="I25" s="2">
        <v>5.5555555555555552E-2</v>
      </c>
      <c r="J25" t="s">
        <v>132</v>
      </c>
      <c r="K25" t="s">
        <v>40</v>
      </c>
      <c r="L25" t="s">
        <v>41</v>
      </c>
      <c r="N25" t="s">
        <v>44</v>
      </c>
      <c r="O25" t="s">
        <v>45</v>
      </c>
      <c r="P25" t="s">
        <v>46</v>
      </c>
      <c r="R25">
        <v>0.72399999999999998</v>
      </c>
      <c r="S25">
        <v>48.1</v>
      </c>
      <c r="T25" t="s">
        <v>131</v>
      </c>
      <c r="AQ25">
        <v>6.16</v>
      </c>
      <c r="AR25" s="6">
        <v>0.44758744433683173</v>
      </c>
      <c r="AS25" s="6">
        <f t="shared" si="0"/>
        <v>0.2009395646759447</v>
      </c>
      <c r="AT25" t="s">
        <v>180</v>
      </c>
    </row>
    <row r="26" spans="1:46">
      <c r="A26" t="s">
        <v>72</v>
      </c>
      <c r="B26" t="s">
        <v>57</v>
      </c>
      <c r="C26" t="s">
        <v>58</v>
      </c>
      <c r="D26">
        <v>266</v>
      </c>
      <c r="E26" t="s">
        <v>131</v>
      </c>
      <c r="G26" t="s">
        <v>46</v>
      </c>
      <c r="H26" s="1">
        <v>43463</v>
      </c>
      <c r="I26" s="2">
        <v>5.5555555555555552E-2</v>
      </c>
      <c r="J26" t="s">
        <v>132</v>
      </c>
      <c r="K26" t="s">
        <v>40</v>
      </c>
      <c r="L26" t="s">
        <v>41</v>
      </c>
      <c r="N26" t="s">
        <v>44</v>
      </c>
      <c r="O26" t="s">
        <v>45</v>
      </c>
      <c r="P26" t="s">
        <v>46</v>
      </c>
      <c r="R26">
        <v>0.46100000000000002</v>
      </c>
      <c r="S26">
        <v>48.4</v>
      </c>
      <c r="T26" t="s">
        <v>131</v>
      </c>
      <c r="AQ26">
        <v>6.16</v>
      </c>
      <c r="AR26" s="6">
        <v>0.51436501136967883</v>
      </c>
      <c r="AS26" s="6">
        <f t="shared" si="0"/>
        <v>0.35777518726322327</v>
      </c>
      <c r="AT26" t="s">
        <v>180</v>
      </c>
    </row>
    <row r="27" spans="1:46">
      <c r="A27" t="s">
        <v>72</v>
      </c>
      <c r="B27" t="s">
        <v>59</v>
      </c>
      <c r="C27" t="s">
        <v>60</v>
      </c>
      <c r="D27">
        <v>220</v>
      </c>
      <c r="E27" t="s">
        <v>131</v>
      </c>
      <c r="G27" t="s">
        <v>46</v>
      </c>
      <c r="H27" s="1">
        <v>43463</v>
      </c>
      <c r="I27" s="2">
        <v>5.5555555555555552E-2</v>
      </c>
      <c r="J27" t="s">
        <v>132</v>
      </c>
      <c r="K27" t="s">
        <v>40</v>
      </c>
      <c r="L27" t="s">
        <v>41</v>
      </c>
      <c r="N27" t="s">
        <v>44</v>
      </c>
      <c r="O27" t="s">
        <v>45</v>
      </c>
      <c r="P27" t="s">
        <v>46</v>
      </c>
      <c r="R27">
        <v>0.53900000000000003</v>
      </c>
      <c r="S27">
        <v>48.4</v>
      </c>
      <c r="T27" t="s">
        <v>131</v>
      </c>
      <c r="AQ27">
        <v>6.16</v>
      </c>
      <c r="AR27" s="6">
        <v>0.51436501136967883</v>
      </c>
      <c r="AS27" s="6">
        <f t="shared" si="0"/>
        <v>0.29590429021770348</v>
      </c>
      <c r="AT27" t="s">
        <v>180</v>
      </c>
    </row>
    <row r="28" spans="1:46">
      <c r="A28" t="s">
        <v>72</v>
      </c>
      <c r="B28" t="s">
        <v>55</v>
      </c>
      <c r="C28" t="s">
        <v>56</v>
      </c>
      <c r="D28">
        <v>343</v>
      </c>
      <c r="E28" t="s">
        <v>131</v>
      </c>
      <c r="G28" t="s">
        <v>46</v>
      </c>
      <c r="H28" s="1">
        <v>43463</v>
      </c>
      <c r="I28" s="2">
        <v>5.5555555555555552E-2</v>
      </c>
      <c r="J28" t="s">
        <v>132</v>
      </c>
      <c r="K28" t="s">
        <v>40</v>
      </c>
      <c r="L28" t="s">
        <v>41</v>
      </c>
      <c r="N28" t="s">
        <v>44</v>
      </c>
      <c r="O28" t="s">
        <v>45</v>
      </c>
      <c r="P28" t="s">
        <v>46</v>
      </c>
      <c r="R28">
        <v>1.18</v>
      </c>
      <c r="S28">
        <v>48.3</v>
      </c>
      <c r="T28" t="s">
        <v>131</v>
      </c>
      <c r="AQ28">
        <v>5.56</v>
      </c>
      <c r="AR28" s="6">
        <v>0.58484612473606112</v>
      </c>
      <c r="AS28" s="6">
        <f t="shared" si="0"/>
        <v>1.6152974351524185</v>
      </c>
      <c r="AT28" t="s">
        <v>180</v>
      </c>
    </row>
    <row r="29" spans="1:46">
      <c r="A29" t="s">
        <v>72</v>
      </c>
      <c r="B29" t="s">
        <v>63</v>
      </c>
      <c r="C29" t="s">
        <v>64</v>
      </c>
      <c r="D29">
        <v>18.399999999999999</v>
      </c>
      <c r="E29" t="s">
        <v>131</v>
      </c>
      <c r="F29" t="s">
        <v>68</v>
      </c>
      <c r="G29" t="s">
        <v>46</v>
      </c>
      <c r="H29" s="1">
        <v>43463</v>
      </c>
      <c r="I29" s="2">
        <v>5.5555555555555552E-2</v>
      </c>
      <c r="J29" t="s">
        <v>132</v>
      </c>
      <c r="K29" t="s">
        <v>40</v>
      </c>
      <c r="L29" t="s">
        <v>41</v>
      </c>
      <c r="N29" t="s">
        <v>44</v>
      </c>
      <c r="O29" t="s">
        <v>45</v>
      </c>
      <c r="P29" t="s">
        <v>46</v>
      </c>
      <c r="R29">
        <v>1.54</v>
      </c>
      <c r="S29">
        <v>47.4</v>
      </c>
      <c r="T29" t="s">
        <v>131</v>
      </c>
      <c r="AQ29">
        <v>7.28</v>
      </c>
      <c r="AR29" s="6">
        <v>0.15390771347699161</v>
      </c>
      <c r="AS29" s="6">
        <f t="shared" si="0"/>
        <v>6.2741866865817552E-3</v>
      </c>
      <c r="AT29" t="s">
        <v>180</v>
      </c>
    </row>
    <row r="30" spans="1:46">
      <c r="A30" t="s">
        <v>72</v>
      </c>
      <c r="B30" t="s">
        <v>65</v>
      </c>
      <c r="C30" t="s">
        <v>66</v>
      </c>
      <c r="D30">
        <v>48</v>
      </c>
      <c r="E30" t="s">
        <v>131</v>
      </c>
      <c r="F30" t="s">
        <v>68</v>
      </c>
      <c r="G30" t="s">
        <v>46</v>
      </c>
      <c r="H30" s="1">
        <v>43463</v>
      </c>
      <c r="I30" s="2">
        <v>5.5555555555555552E-2</v>
      </c>
      <c r="J30" t="s">
        <v>132</v>
      </c>
      <c r="K30" t="s">
        <v>40</v>
      </c>
      <c r="L30" t="s">
        <v>41</v>
      </c>
      <c r="N30" t="s">
        <v>44</v>
      </c>
      <c r="O30" t="s">
        <v>45</v>
      </c>
      <c r="P30" t="s">
        <v>46</v>
      </c>
      <c r="R30">
        <v>3.35</v>
      </c>
      <c r="S30">
        <v>48.4</v>
      </c>
      <c r="T30" t="s">
        <v>131</v>
      </c>
      <c r="AQ30">
        <v>7.36</v>
      </c>
      <c r="AR30" s="6">
        <v>0.20100891948769595</v>
      </c>
      <c r="AS30" s="6">
        <f t="shared" si="0"/>
        <v>1.0423796118565027E-2</v>
      </c>
      <c r="AT30" t="s">
        <v>180</v>
      </c>
    </row>
    <row r="31" spans="1:46">
      <c r="A31" t="s">
        <v>73</v>
      </c>
      <c r="B31" t="s">
        <v>53</v>
      </c>
      <c r="C31" t="s">
        <v>54</v>
      </c>
      <c r="D31">
        <v>431</v>
      </c>
      <c r="E31" t="s">
        <v>131</v>
      </c>
      <c r="G31" t="s">
        <v>46</v>
      </c>
      <c r="H31" s="1">
        <v>43463</v>
      </c>
      <c r="I31" s="2">
        <v>0.15763888888888888</v>
      </c>
      <c r="J31" t="s">
        <v>132</v>
      </c>
      <c r="K31" t="s">
        <v>40</v>
      </c>
      <c r="L31" t="s">
        <v>41</v>
      </c>
      <c r="N31" t="s">
        <v>44</v>
      </c>
      <c r="O31" t="s">
        <v>45</v>
      </c>
      <c r="P31" t="s">
        <v>46</v>
      </c>
      <c r="R31">
        <v>2.91</v>
      </c>
      <c r="S31">
        <v>53.5</v>
      </c>
      <c r="T31" t="s">
        <v>131</v>
      </c>
      <c r="AQ31">
        <v>5.56</v>
      </c>
      <c r="AR31" s="6">
        <v>0.32171052530935584</v>
      </c>
      <c r="AS31" s="6">
        <f t="shared" si="0"/>
        <v>3.6898779422813859</v>
      </c>
      <c r="AT31" t="s">
        <v>180</v>
      </c>
    </row>
    <row r="32" spans="1:46">
      <c r="A32" t="s">
        <v>73</v>
      </c>
      <c r="B32" t="s">
        <v>61</v>
      </c>
      <c r="C32" t="s">
        <v>62</v>
      </c>
      <c r="D32">
        <v>273</v>
      </c>
      <c r="E32" t="s">
        <v>131</v>
      </c>
      <c r="G32" t="s">
        <v>46</v>
      </c>
      <c r="H32" s="1">
        <v>43463</v>
      </c>
      <c r="I32" s="2">
        <v>0.15763888888888888</v>
      </c>
      <c r="J32" t="s">
        <v>132</v>
      </c>
      <c r="K32" t="s">
        <v>40</v>
      </c>
      <c r="L32" t="s">
        <v>41</v>
      </c>
      <c r="N32" t="s">
        <v>44</v>
      </c>
      <c r="O32" t="s">
        <v>45</v>
      </c>
      <c r="P32" t="s">
        <v>46</v>
      </c>
      <c r="R32">
        <v>3.28</v>
      </c>
      <c r="S32">
        <v>53.2</v>
      </c>
      <c r="T32" t="s">
        <v>131</v>
      </c>
      <c r="AQ32">
        <v>6.16</v>
      </c>
      <c r="AR32" s="6">
        <v>0.21678100685073598</v>
      </c>
      <c r="AS32" s="6">
        <f t="shared" si="0"/>
        <v>0.87124724534061804</v>
      </c>
      <c r="AT32" t="s">
        <v>180</v>
      </c>
    </row>
    <row r="33" spans="1:50">
      <c r="A33" t="s">
        <v>73</v>
      </c>
      <c r="B33" t="s">
        <v>57</v>
      </c>
      <c r="C33" t="s">
        <v>58</v>
      </c>
      <c r="D33">
        <v>424</v>
      </c>
      <c r="E33" t="s">
        <v>131</v>
      </c>
      <c r="G33" t="s">
        <v>46</v>
      </c>
      <c r="H33" s="1">
        <v>43463</v>
      </c>
      <c r="I33" s="2">
        <v>0.15763888888888888</v>
      </c>
      <c r="J33" t="s">
        <v>132</v>
      </c>
      <c r="K33" t="s">
        <v>40</v>
      </c>
      <c r="L33" t="s">
        <v>41</v>
      </c>
      <c r="N33" t="s">
        <v>44</v>
      </c>
      <c r="O33" t="s">
        <v>45</v>
      </c>
      <c r="P33" t="s">
        <v>46</v>
      </c>
      <c r="R33">
        <v>2.04</v>
      </c>
      <c r="S33">
        <v>53.6</v>
      </c>
      <c r="T33" t="s">
        <v>131</v>
      </c>
      <c r="AQ33">
        <v>6.16</v>
      </c>
      <c r="AR33" s="6">
        <v>0.28299830608428156</v>
      </c>
      <c r="AS33" s="6">
        <f t="shared" si="0"/>
        <v>1.0365303443981329</v>
      </c>
      <c r="AT33" t="s">
        <v>180</v>
      </c>
    </row>
    <row r="34" spans="1:50">
      <c r="A34" t="s">
        <v>73</v>
      </c>
      <c r="B34" t="s">
        <v>59</v>
      </c>
      <c r="C34" t="s">
        <v>60</v>
      </c>
      <c r="D34">
        <v>352</v>
      </c>
      <c r="E34" t="s">
        <v>131</v>
      </c>
      <c r="G34" t="s">
        <v>46</v>
      </c>
      <c r="H34" s="1">
        <v>43463</v>
      </c>
      <c r="I34" s="2">
        <v>0.15763888888888888</v>
      </c>
      <c r="J34" t="s">
        <v>132</v>
      </c>
      <c r="K34" t="s">
        <v>40</v>
      </c>
      <c r="L34" t="s">
        <v>41</v>
      </c>
      <c r="N34" t="s">
        <v>44</v>
      </c>
      <c r="O34" t="s">
        <v>45</v>
      </c>
      <c r="P34" t="s">
        <v>46</v>
      </c>
      <c r="R34">
        <v>2.3199999999999998</v>
      </c>
      <c r="S34">
        <v>53.6</v>
      </c>
      <c r="T34" t="s">
        <v>131</v>
      </c>
      <c r="AQ34">
        <v>6.16</v>
      </c>
      <c r="AR34" s="6">
        <v>0.28299830608428156</v>
      </c>
      <c r="AS34" s="6">
        <f t="shared" si="0"/>
        <v>0.86051575761354437</v>
      </c>
      <c r="AT34" t="s">
        <v>180</v>
      </c>
    </row>
    <row r="35" spans="1:50">
      <c r="A35" t="s">
        <v>73</v>
      </c>
      <c r="B35" t="s">
        <v>55</v>
      </c>
      <c r="C35" t="s">
        <v>56</v>
      </c>
      <c r="D35">
        <v>629</v>
      </c>
      <c r="E35" t="s">
        <v>131</v>
      </c>
      <c r="G35" t="s">
        <v>46</v>
      </c>
      <c r="H35" s="1">
        <v>43463</v>
      </c>
      <c r="I35" s="2">
        <v>0.15763888888888888</v>
      </c>
      <c r="J35" t="s">
        <v>132</v>
      </c>
      <c r="K35" t="s">
        <v>40</v>
      </c>
      <c r="L35" t="s">
        <v>41</v>
      </c>
      <c r="N35" t="s">
        <v>44</v>
      </c>
      <c r="O35" t="s">
        <v>45</v>
      </c>
      <c r="P35" t="s">
        <v>46</v>
      </c>
      <c r="R35">
        <v>3.19</v>
      </c>
      <c r="S35">
        <v>53.4</v>
      </c>
      <c r="T35" t="s">
        <v>131</v>
      </c>
      <c r="AQ35">
        <v>5.56</v>
      </c>
      <c r="AR35" s="6">
        <v>0.36424722629309503</v>
      </c>
      <c r="AS35" s="6">
        <f t="shared" ref="AS35:AS66" si="1">(D35*1000/AR35)/(10^AQ35)</f>
        <v>4.7561373961038935</v>
      </c>
      <c r="AT35" t="s">
        <v>180</v>
      </c>
    </row>
    <row r="36" spans="1:50">
      <c r="A36" t="s">
        <v>73</v>
      </c>
      <c r="B36" t="s">
        <v>63</v>
      </c>
      <c r="C36" t="s">
        <v>64</v>
      </c>
      <c r="D36">
        <v>24.1</v>
      </c>
      <c r="E36" t="s">
        <v>131</v>
      </c>
      <c r="F36" t="s">
        <v>68</v>
      </c>
      <c r="G36" t="s">
        <v>46</v>
      </c>
      <c r="H36" s="1">
        <v>43463</v>
      </c>
      <c r="I36" s="2">
        <v>0.15763888888888888</v>
      </c>
      <c r="J36" t="s">
        <v>132</v>
      </c>
      <c r="K36" t="s">
        <v>40</v>
      </c>
      <c r="L36" t="s">
        <v>41</v>
      </c>
      <c r="N36" t="s">
        <v>44</v>
      </c>
      <c r="O36" t="s">
        <v>45</v>
      </c>
      <c r="P36" t="s">
        <v>46</v>
      </c>
      <c r="R36">
        <v>1.62</v>
      </c>
      <c r="S36">
        <v>52.5</v>
      </c>
      <c r="T36" t="s">
        <v>131</v>
      </c>
      <c r="AQ36">
        <v>7.28</v>
      </c>
      <c r="AR36" s="6">
        <v>3.2833834699684594E-2</v>
      </c>
      <c r="AS36" s="6">
        <f t="shared" si="1"/>
        <v>3.8520812167398159E-2</v>
      </c>
      <c r="AT36" t="s">
        <v>180</v>
      </c>
    </row>
    <row r="37" spans="1:50">
      <c r="A37" t="s">
        <v>73</v>
      </c>
      <c r="B37" t="s">
        <v>65</v>
      </c>
      <c r="C37" t="s">
        <v>66</v>
      </c>
      <c r="D37">
        <v>100</v>
      </c>
      <c r="E37" t="s">
        <v>131</v>
      </c>
      <c r="F37" t="s">
        <v>68</v>
      </c>
      <c r="G37" t="s">
        <v>46</v>
      </c>
      <c r="H37" s="1">
        <v>43463</v>
      </c>
      <c r="I37" s="2">
        <v>0.15763888888888888</v>
      </c>
      <c r="J37" t="s">
        <v>132</v>
      </c>
      <c r="K37" t="s">
        <v>40</v>
      </c>
      <c r="L37" t="s">
        <v>41</v>
      </c>
      <c r="N37" t="s">
        <v>44</v>
      </c>
      <c r="O37" t="s">
        <v>45</v>
      </c>
      <c r="P37" t="s">
        <v>46</v>
      </c>
      <c r="R37">
        <v>1.79</v>
      </c>
      <c r="S37">
        <v>53.5</v>
      </c>
      <c r="T37" t="s">
        <v>131</v>
      </c>
      <c r="AQ37">
        <v>7.36</v>
      </c>
      <c r="AR37" s="6">
        <v>5.1655837675134264E-2</v>
      </c>
      <c r="AS37" s="6">
        <f t="shared" si="1"/>
        <v>8.4504646887237037E-2</v>
      </c>
      <c r="AT37" t="s">
        <v>180</v>
      </c>
    </row>
    <row r="38" spans="1:50">
      <c r="A38" t="s">
        <v>133</v>
      </c>
      <c r="B38" t="s">
        <v>53</v>
      </c>
      <c r="C38" t="s">
        <v>54</v>
      </c>
      <c r="D38">
        <v>575</v>
      </c>
      <c r="E38" t="s">
        <v>131</v>
      </c>
      <c r="G38" t="s">
        <v>46</v>
      </c>
      <c r="H38" s="1">
        <v>43463</v>
      </c>
      <c r="I38" s="2">
        <v>0.19166666666666665</v>
      </c>
      <c r="J38" t="s">
        <v>132</v>
      </c>
      <c r="K38" t="s">
        <v>40</v>
      </c>
      <c r="L38" t="s">
        <v>41</v>
      </c>
      <c r="N38" t="s">
        <v>44</v>
      </c>
      <c r="O38" t="s">
        <v>45</v>
      </c>
      <c r="P38" t="s">
        <v>46</v>
      </c>
      <c r="R38">
        <v>3.07</v>
      </c>
      <c r="S38">
        <v>51.9</v>
      </c>
      <c r="T38" t="s">
        <v>131</v>
      </c>
      <c r="AQ38">
        <v>5.56</v>
      </c>
      <c r="AR38" s="6">
        <v>0.40089410460549191</v>
      </c>
      <c r="AS38" s="6">
        <f t="shared" si="1"/>
        <v>3.9503736428798319</v>
      </c>
      <c r="AT38" t="s">
        <v>180</v>
      </c>
    </row>
    <row r="39" spans="1:50">
      <c r="A39" t="s">
        <v>133</v>
      </c>
      <c r="B39" t="s">
        <v>61</v>
      </c>
      <c r="C39" t="s">
        <v>62</v>
      </c>
      <c r="D39">
        <v>464</v>
      </c>
      <c r="E39" t="s">
        <v>131</v>
      </c>
      <c r="G39" t="s">
        <v>46</v>
      </c>
      <c r="H39" s="1">
        <v>43463</v>
      </c>
      <c r="I39" s="2">
        <v>0.19166666666666665</v>
      </c>
      <c r="J39" t="s">
        <v>132</v>
      </c>
      <c r="K39" t="s">
        <v>40</v>
      </c>
      <c r="L39" t="s">
        <v>41</v>
      </c>
      <c r="N39" t="s">
        <v>44</v>
      </c>
      <c r="O39" t="s">
        <v>45</v>
      </c>
      <c r="P39" t="s">
        <v>46</v>
      </c>
      <c r="R39">
        <v>3.7</v>
      </c>
      <c r="S39">
        <v>51.5</v>
      </c>
      <c r="T39" t="s">
        <v>131</v>
      </c>
      <c r="AQ39">
        <v>6.16</v>
      </c>
      <c r="AR39" s="6">
        <v>0.27280364472189511</v>
      </c>
      <c r="AS39" s="6">
        <f t="shared" si="1"/>
        <v>1.1767055782324083</v>
      </c>
      <c r="AT39" t="s">
        <v>180</v>
      </c>
    </row>
    <row r="40" spans="1:50">
      <c r="A40" t="s">
        <v>133</v>
      </c>
      <c r="B40" t="s">
        <v>57</v>
      </c>
      <c r="C40" t="s">
        <v>58</v>
      </c>
      <c r="D40">
        <v>680</v>
      </c>
      <c r="E40" t="s">
        <v>131</v>
      </c>
      <c r="G40" t="s">
        <v>46</v>
      </c>
      <c r="H40" s="1">
        <v>43463</v>
      </c>
      <c r="I40" s="2">
        <v>0.19166666666666665</v>
      </c>
      <c r="J40" t="s">
        <v>132</v>
      </c>
      <c r="K40" t="s">
        <v>40</v>
      </c>
      <c r="L40" t="s">
        <v>41</v>
      </c>
      <c r="N40" t="s">
        <v>44</v>
      </c>
      <c r="O40" t="s">
        <v>45</v>
      </c>
      <c r="P40" t="s">
        <v>46</v>
      </c>
      <c r="R40">
        <v>2.35</v>
      </c>
      <c r="S40">
        <v>51.9</v>
      </c>
      <c r="T40" t="s">
        <v>131</v>
      </c>
      <c r="AQ40">
        <v>6.16</v>
      </c>
      <c r="AR40" s="6">
        <v>0.35420683035362033</v>
      </c>
      <c r="AS40" s="6">
        <f t="shared" si="1"/>
        <v>1.3281648458196302</v>
      </c>
      <c r="AT40" t="s">
        <v>180</v>
      </c>
      <c r="AU40" s="6"/>
      <c r="AV40" s="58"/>
      <c r="AW40" s="58"/>
      <c r="AX40" s="58"/>
    </row>
    <row r="41" spans="1:50">
      <c r="A41" t="s">
        <v>133</v>
      </c>
      <c r="B41" t="s">
        <v>59</v>
      </c>
      <c r="C41" t="s">
        <v>60</v>
      </c>
      <c r="D41">
        <v>596</v>
      </c>
      <c r="E41" t="s">
        <v>131</v>
      </c>
      <c r="G41" t="s">
        <v>46</v>
      </c>
      <c r="H41" s="1">
        <v>43463</v>
      </c>
      <c r="I41" s="2">
        <v>0.19166666666666665</v>
      </c>
      <c r="J41" t="s">
        <v>132</v>
      </c>
      <c r="K41" t="s">
        <v>40</v>
      </c>
      <c r="L41" t="s">
        <v>41</v>
      </c>
      <c r="N41" t="s">
        <v>44</v>
      </c>
      <c r="O41" t="s">
        <v>45</v>
      </c>
      <c r="P41" t="s">
        <v>46</v>
      </c>
      <c r="R41">
        <v>2.72</v>
      </c>
      <c r="S41">
        <v>51.9</v>
      </c>
      <c r="T41" t="s">
        <v>131</v>
      </c>
      <c r="AQ41">
        <v>6.16</v>
      </c>
      <c r="AR41" s="6">
        <v>0.35420683035362033</v>
      </c>
      <c r="AS41" s="6">
        <f t="shared" si="1"/>
        <v>1.1640974236889701</v>
      </c>
      <c r="AT41" t="s">
        <v>180</v>
      </c>
      <c r="AU41" s="6"/>
      <c r="AV41" s="58"/>
      <c r="AW41" s="58"/>
      <c r="AX41" s="58"/>
    </row>
    <row r="42" spans="1:50">
      <c r="A42" t="s">
        <v>133</v>
      </c>
      <c r="B42" t="s">
        <v>55</v>
      </c>
      <c r="C42" t="s">
        <v>56</v>
      </c>
      <c r="D42">
        <v>843</v>
      </c>
      <c r="E42" t="s">
        <v>131</v>
      </c>
      <c r="G42" t="s">
        <v>46</v>
      </c>
      <c r="H42" s="1">
        <v>43463</v>
      </c>
      <c r="I42" s="2">
        <v>0.19166666666666665</v>
      </c>
      <c r="J42" t="s">
        <v>132</v>
      </c>
      <c r="K42" t="s">
        <v>40</v>
      </c>
      <c r="L42" t="s">
        <v>41</v>
      </c>
      <c r="N42" t="s">
        <v>44</v>
      </c>
      <c r="O42" t="s">
        <v>45</v>
      </c>
      <c r="P42" t="s">
        <v>46</v>
      </c>
      <c r="R42">
        <v>3.31</v>
      </c>
      <c r="S42">
        <v>51.8</v>
      </c>
      <c r="T42" t="s">
        <v>131</v>
      </c>
      <c r="AQ42">
        <v>5.56</v>
      </c>
      <c r="AR42" s="6">
        <v>0.45131764265289842</v>
      </c>
      <c r="AS42" s="6">
        <f t="shared" si="1"/>
        <v>5.1445247814071093</v>
      </c>
      <c r="AT42" t="s">
        <v>180</v>
      </c>
      <c r="AU42" s="6"/>
      <c r="AV42" s="58"/>
      <c r="AW42" s="58"/>
      <c r="AX42" s="58"/>
    </row>
    <row r="43" spans="1:50">
      <c r="A43" t="s">
        <v>133</v>
      </c>
      <c r="B43" t="s">
        <v>63</v>
      </c>
      <c r="C43" t="s">
        <v>64</v>
      </c>
      <c r="D43">
        <v>34.9</v>
      </c>
      <c r="E43" t="s">
        <v>131</v>
      </c>
      <c r="F43" t="s">
        <v>68</v>
      </c>
      <c r="G43" t="s">
        <v>46</v>
      </c>
      <c r="H43" s="1">
        <v>43463</v>
      </c>
      <c r="I43" s="2">
        <v>0.19166666666666665</v>
      </c>
      <c r="J43" t="s">
        <v>132</v>
      </c>
      <c r="K43" t="s">
        <v>40</v>
      </c>
      <c r="L43" t="s">
        <v>41</v>
      </c>
      <c r="N43" t="s">
        <v>44</v>
      </c>
      <c r="O43" t="s">
        <v>45</v>
      </c>
      <c r="P43" t="s">
        <v>46</v>
      </c>
      <c r="R43">
        <v>6.33</v>
      </c>
      <c r="S43">
        <v>50.9</v>
      </c>
      <c r="T43" t="s">
        <v>131</v>
      </c>
      <c r="AQ43">
        <v>7.28</v>
      </c>
      <c r="AR43" s="6">
        <v>4.0453129508154828E-2</v>
      </c>
      <c r="AS43" s="6">
        <f t="shared" si="1"/>
        <v>4.5276547415261929E-2</v>
      </c>
      <c r="AT43" t="s">
        <v>180</v>
      </c>
      <c r="AU43" s="6"/>
      <c r="AV43" s="58"/>
      <c r="AW43" s="58"/>
      <c r="AX43" s="58"/>
    </row>
    <row r="44" spans="1:50">
      <c r="A44" t="s">
        <v>133</v>
      </c>
      <c r="B44" t="s">
        <v>65</v>
      </c>
      <c r="C44" t="s">
        <v>66</v>
      </c>
      <c r="D44">
        <v>150</v>
      </c>
      <c r="E44" t="s">
        <v>131</v>
      </c>
      <c r="G44" t="s">
        <v>46</v>
      </c>
      <c r="H44" s="1">
        <v>43463</v>
      </c>
      <c r="I44" s="2">
        <v>0.19166666666666665</v>
      </c>
      <c r="J44" t="s">
        <v>132</v>
      </c>
      <c r="K44" t="s">
        <v>40</v>
      </c>
      <c r="L44" t="s">
        <v>41</v>
      </c>
      <c r="N44" t="s">
        <v>44</v>
      </c>
      <c r="O44" t="s">
        <v>45</v>
      </c>
      <c r="P44" t="s">
        <v>46</v>
      </c>
      <c r="R44">
        <v>3.39</v>
      </c>
      <c r="S44">
        <v>51.9</v>
      </c>
      <c r="T44" t="s">
        <v>131</v>
      </c>
      <c r="AQ44">
        <v>7.36</v>
      </c>
      <c r="AR44" s="6">
        <v>6.4253421032561597E-2</v>
      </c>
      <c r="AS44" s="6">
        <f t="shared" si="1"/>
        <v>0.1019048850377056</v>
      </c>
      <c r="AT44" t="s">
        <v>180</v>
      </c>
      <c r="AU44" s="6"/>
      <c r="AV44" s="58"/>
      <c r="AW44" s="58"/>
      <c r="AX44" s="58"/>
    </row>
    <row r="45" spans="1:50">
      <c r="A45" t="s">
        <v>74</v>
      </c>
      <c r="B45" t="s">
        <v>53</v>
      </c>
      <c r="C45" t="s">
        <v>54</v>
      </c>
      <c r="D45">
        <v>141</v>
      </c>
      <c r="E45" t="s">
        <v>131</v>
      </c>
      <c r="F45" t="s">
        <v>68</v>
      </c>
      <c r="G45" t="s">
        <v>46</v>
      </c>
      <c r="H45" s="1">
        <v>43463</v>
      </c>
      <c r="I45" s="2">
        <v>0.2590277777777778</v>
      </c>
      <c r="J45" t="s">
        <v>132</v>
      </c>
      <c r="K45" t="s">
        <v>40</v>
      </c>
      <c r="L45" t="s">
        <v>41</v>
      </c>
      <c r="N45" t="s">
        <v>44</v>
      </c>
      <c r="O45" t="s">
        <v>45</v>
      </c>
      <c r="P45" t="s">
        <v>46</v>
      </c>
      <c r="R45">
        <v>2.63</v>
      </c>
      <c r="S45">
        <v>54.1</v>
      </c>
      <c r="T45" t="s">
        <v>131</v>
      </c>
      <c r="AQ45">
        <v>5.56</v>
      </c>
      <c r="AR45" s="6">
        <v>0.65105260919591501</v>
      </c>
      <c r="AS45" s="6">
        <f t="shared" si="1"/>
        <v>0.596489810017519</v>
      </c>
      <c r="AT45" t="s">
        <v>180</v>
      </c>
      <c r="AU45" s="6"/>
      <c r="AV45" s="58"/>
      <c r="AW45" s="58"/>
      <c r="AX45" s="58"/>
    </row>
    <row r="46" spans="1:50">
      <c r="A46" t="s">
        <v>74</v>
      </c>
      <c r="B46" t="s">
        <v>61</v>
      </c>
      <c r="C46" t="s">
        <v>62</v>
      </c>
      <c r="D46">
        <v>188</v>
      </c>
      <c r="E46" t="s">
        <v>131</v>
      </c>
      <c r="G46" t="s">
        <v>46</v>
      </c>
      <c r="H46" s="1">
        <v>43463</v>
      </c>
      <c r="I46" s="2">
        <v>0.2590277777777778</v>
      </c>
      <c r="J46" t="s">
        <v>132</v>
      </c>
      <c r="K46" t="s">
        <v>40</v>
      </c>
      <c r="L46" t="s">
        <v>41</v>
      </c>
      <c r="N46" t="s">
        <v>44</v>
      </c>
      <c r="O46" t="s">
        <v>45</v>
      </c>
      <c r="P46" t="s">
        <v>46</v>
      </c>
      <c r="R46">
        <v>4.1900000000000004</v>
      </c>
      <c r="S46">
        <v>53.8</v>
      </c>
      <c r="T46" t="s">
        <v>131</v>
      </c>
      <c r="AQ46">
        <v>6.16</v>
      </c>
      <c r="AR46" s="6">
        <v>0.50530883877391297</v>
      </c>
      <c r="AS46" s="6">
        <f t="shared" si="1"/>
        <v>0.25739550261647737</v>
      </c>
      <c r="AT46" t="s">
        <v>180</v>
      </c>
      <c r="AU46" s="6"/>
      <c r="AV46" s="58"/>
      <c r="AW46" s="58"/>
      <c r="AX46" s="58"/>
    </row>
    <row r="47" spans="1:50">
      <c r="A47" t="s">
        <v>74</v>
      </c>
      <c r="B47" t="s">
        <v>57</v>
      </c>
      <c r="C47" t="s">
        <v>58</v>
      </c>
      <c r="D47">
        <v>222</v>
      </c>
      <c r="E47" t="s">
        <v>131</v>
      </c>
      <c r="G47" t="s">
        <v>46</v>
      </c>
      <c r="H47" s="1">
        <v>43463</v>
      </c>
      <c r="I47" s="2">
        <v>0.2590277777777778</v>
      </c>
      <c r="J47" t="s">
        <v>132</v>
      </c>
      <c r="K47" t="s">
        <v>40</v>
      </c>
      <c r="L47" t="s">
        <v>41</v>
      </c>
      <c r="N47" t="s">
        <v>44</v>
      </c>
      <c r="O47" t="s">
        <v>45</v>
      </c>
      <c r="P47" t="s">
        <v>46</v>
      </c>
      <c r="R47">
        <v>2.9</v>
      </c>
      <c r="S47">
        <v>54.1</v>
      </c>
      <c r="T47" t="s">
        <v>131</v>
      </c>
      <c r="AQ47">
        <v>6.16</v>
      </c>
      <c r="AR47" s="6">
        <v>0.60171144094505258</v>
      </c>
      <c r="AS47" s="6">
        <f t="shared" si="1"/>
        <v>0.25524938549079201</v>
      </c>
      <c r="AT47" t="s">
        <v>180</v>
      </c>
    </row>
    <row r="48" spans="1:50">
      <c r="A48" t="s">
        <v>74</v>
      </c>
      <c r="B48" t="s">
        <v>59</v>
      </c>
      <c r="C48" t="s">
        <v>60</v>
      </c>
      <c r="D48">
        <v>167</v>
      </c>
      <c r="E48" t="s">
        <v>131</v>
      </c>
      <c r="G48" t="s">
        <v>46</v>
      </c>
      <c r="H48" s="1">
        <v>43463</v>
      </c>
      <c r="I48" s="2">
        <v>0.2590277777777778</v>
      </c>
      <c r="J48" t="s">
        <v>132</v>
      </c>
      <c r="K48" t="s">
        <v>40</v>
      </c>
      <c r="L48" t="s">
        <v>41</v>
      </c>
      <c r="N48" t="s">
        <v>44</v>
      </c>
      <c r="O48" t="s">
        <v>45</v>
      </c>
      <c r="P48" t="s">
        <v>46</v>
      </c>
      <c r="R48">
        <v>3.13</v>
      </c>
      <c r="S48">
        <v>54.2</v>
      </c>
      <c r="T48" t="s">
        <v>131</v>
      </c>
      <c r="AQ48">
        <v>6.16</v>
      </c>
      <c r="AR48" s="6">
        <v>0.60171144094505258</v>
      </c>
      <c r="AS48" s="6">
        <f t="shared" si="1"/>
        <v>0.19201192512145165</v>
      </c>
      <c r="AT48" t="s">
        <v>180</v>
      </c>
    </row>
    <row r="49" spans="1:46">
      <c r="A49" t="s">
        <v>74</v>
      </c>
      <c r="B49" t="s">
        <v>55</v>
      </c>
      <c r="C49" t="s">
        <v>56</v>
      </c>
      <c r="D49">
        <v>213</v>
      </c>
      <c r="E49" t="s">
        <v>131</v>
      </c>
      <c r="G49" t="s">
        <v>46</v>
      </c>
      <c r="H49" s="1">
        <v>43463</v>
      </c>
      <c r="I49" s="2">
        <v>0.2590277777777778</v>
      </c>
      <c r="J49" t="s">
        <v>132</v>
      </c>
      <c r="K49" t="s">
        <v>40</v>
      </c>
      <c r="L49" t="s">
        <v>41</v>
      </c>
      <c r="N49" t="s">
        <v>44</v>
      </c>
      <c r="O49" t="s">
        <v>45</v>
      </c>
      <c r="P49" t="s">
        <v>46</v>
      </c>
      <c r="R49">
        <v>2.83</v>
      </c>
      <c r="S49">
        <v>54</v>
      </c>
      <c r="T49" t="s">
        <v>131</v>
      </c>
      <c r="AQ49">
        <v>5.56</v>
      </c>
      <c r="AR49" s="6">
        <v>0.70003524866554834</v>
      </c>
      <c r="AS49" s="6">
        <f t="shared" si="1"/>
        <v>0.8380302490900855</v>
      </c>
      <c r="AT49" t="s">
        <v>180</v>
      </c>
    </row>
    <row r="50" spans="1:46">
      <c r="A50" t="s">
        <v>74</v>
      </c>
      <c r="B50" t="s">
        <v>63</v>
      </c>
      <c r="C50" t="s">
        <v>64</v>
      </c>
      <c r="D50">
        <v>14.5</v>
      </c>
      <c r="E50" t="s">
        <v>131</v>
      </c>
      <c r="F50" t="s">
        <v>68</v>
      </c>
      <c r="G50" t="s">
        <v>46</v>
      </c>
      <c r="H50" s="1">
        <v>43463</v>
      </c>
      <c r="I50" s="2">
        <v>0.2590277777777778</v>
      </c>
      <c r="J50" t="s">
        <v>132</v>
      </c>
      <c r="K50" t="s">
        <v>40</v>
      </c>
      <c r="L50" t="s">
        <v>41</v>
      </c>
      <c r="N50" t="s">
        <v>44</v>
      </c>
      <c r="O50" t="s">
        <v>45</v>
      </c>
      <c r="P50" t="s">
        <v>46</v>
      </c>
      <c r="R50">
        <v>3.08</v>
      </c>
      <c r="S50">
        <v>53</v>
      </c>
      <c r="T50" t="s">
        <v>131</v>
      </c>
      <c r="AQ50">
        <v>7.28</v>
      </c>
      <c r="AR50" s="6">
        <v>0.11712115818250501</v>
      </c>
      <c r="AS50" s="6">
        <f t="shared" si="1"/>
        <v>6.497295870114092E-3</v>
      </c>
      <c r="AT50" t="s">
        <v>180</v>
      </c>
    </row>
    <row r="51" spans="1:46">
      <c r="A51" t="s">
        <v>74</v>
      </c>
      <c r="B51" t="s">
        <v>65</v>
      </c>
      <c r="C51" t="s">
        <v>66</v>
      </c>
      <c r="D51">
        <v>75.400000000000006</v>
      </c>
      <c r="E51" t="s">
        <v>131</v>
      </c>
      <c r="F51" t="s">
        <v>68</v>
      </c>
      <c r="G51" t="s">
        <v>46</v>
      </c>
      <c r="H51" s="1">
        <v>43463</v>
      </c>
      <c r="I51" s="2">
        <v>0.2590277777777778</v>
      </c>
      <c r="J51" t="s">
        <v>132</v>
      </c>
      <c r="K51" t="s">
        <v>40</v>
      </c>
      <c r="L51" t="s">
        <v>41</v>
      </c>
      <c r="N51" t="s">
        <v>44</v>
      </c>
      <c r="O51" t="s">
        <v>45</v>
      </c>
      <c r="P51" t="s">
        <v>46</v>
      </c>
      <c r="R51">
        <v>2.04</v>
      </c>
      <c r="S51">
        <v>54.1</v>
      </c>
      <c r="T51" t="s">
        <v>131</v>
      </c>
      <c r="AQ51">
        <v>7.36</v>
      </c>
      <c r="AR51" s="6">
        <v>0.17000697569562206</v>
      </c>
      <c r="AS51" s="6">
        <f t="shared" si="1"/>
        <v>1.9359966622684917E-2</v>
      </c>
      <c r="AT51" t="s">
        <v>180</v>
      </c>
    </row>
    <row r="52" spans="1:46">
      <c r="A52" t="s">
        <v>75</v>
      </c>
      <c r="B52" t="s">
        <v>53</v>
      </c>
      <c r="C52" t="s">
        <v>54</v>
      </c>
      <c r="D52">
        <v>1480</v>
      </c>
      <c r="E52" t="s">
        <v>131</v>
      </c>
      <c r="G52" t="s">
        <v>46</v>
      </c>
      <c r="H52" s="1">
        <v>43462</v>
      </c>
      <c r="I52" s="2">
        <v>0.83819444444444446</v>
      </c>
      <c r="J52" t="s">
        <v>132</v>
      </c>
      <c r="K52" t="s">
        <v>40</v>
      </c>
      <c r="L52" t="s">
        <v>41</v>
      </c>
      <c r="N52" t="s">
        <v>44</v>
      </c>
      <c r="O52" t="s">
        <v>45</v>
      </c>
      <c r="P52" t="s">
        <v>46</v>
      </c>
      <c r="R52">
        <v>1.8</v>
      </c>
      <c r="S52">
        <v>56.6</v>
      </c>
      <c r="T52" t="s">
        <v>131</v>
      </c>
      <c r="AQ52">
        <v>5.56</v>
      </c>
      <c r="AR52" s="6">
        <v>0.6048248596160426</v>
      </c>
      <c r="AS52" s="6">
        <f t="shared" si="1"/>
        <v>6.7395683496346246</v>
      </c>
      <c r="AT52" t="s">
        <v>180</v>
      </c>
    </row>
    <row r="53" spans="1:46">
      <c r="A53" t="s">
        <v>75</v>
      </c>
      <c r="B53" t="s">
        <v>61</v>
      </c>
      <c r="C53" t="s">
        <v>62</v>
      </c>
      <c r="D53">
        <v>588</v>
      </c>
      <c r="E53" t="s">
        <v>131</v>
      </c>
      <c r="G53" t="s">
        <v>46</v>
      </c>
      <c r="H53" s="1">
        <v>43462</v>
      </c>
      <c r="I53" s="2">
        <v>0.83819444444444446</v>
      </c>
      <c r="J53" t="s">
        <v>132</v>
      </c>
      <c r="K53" t="s">
        <v>40</v>
      </c>
      <c r="L53" t="s">
        <v>41</v>
      </c>
      <c r="N53" t="s">
        <v>44</v>
      </c>
      <c r="O53" t="s">
        <v>45</v>
      </c>
      <c r="P53" t="s">
        <v>46</v>
      </c>
      <c r="R53">
        <v>4.12</v>
      </c>
      <c r="S53">
        <v>56.2</v>
      </c>
      <c r="T53" t="s">
        <v>131</v>
      </c>
      <c r="AQ53">
        <v>6.16</v>
      </c>
      <c r="AR53" s="6">
        <v>0.50912214418180413</v>
      </c>
      <c r="AS53" s="6">
        <f t="shared" si="1"/>
        <v>0.79901574808553133</v>
      </c>
      <c r="AT53" t="s">
        <v>180</v>
      </c>
    </row>
    <row r="54" spans="1:46">
      <c r="A54" t="s">
        <v>75</v>
      </c>
      <c r="B54" t="s">
        <v>57</v>
      </c>
      <c r="C54" t="s">
        <v>58</v>
      </c>
      <c r="D54">
        <v>1010</v>
      </c>
      <c r="E54" t="s">
        <v>131</v>
      </c>
      <c r="G54" t="s">
        <v>46</v>
      </c>
      <c r="H54" s="1">
        <v>43462</v>
      </c>
      <c r="I54" s="2">
        <v>0.83819444444444446</v>
      </c>
      <c r="J54" t="s">
        <v>132</v>
      </c>
      <c r="K54" t="s">
        <v>40</v>
      </c>
      <c r="L54" t="s">
        <v>41</v>
      </c>
      <c r="N54" t="s">
        <v>44</v>
      </c>
      <c r="O54" t="s">
        <v>45</v>
      </c>
      <c r="P54" t="s">
        <v>46</v>
      </c>
      <c r="R54">
        <v>2.71</v>
      </c>
      <c r="S54">
        <v>56.6</v>
      </c>
      <c r="T54" t="s">
        <v>131</v>
      </c>
      <c r="AQ54">
        <v>6.16</v>
      </c>
      <c r="AR54" s="6">
        <v>0.57243157169456826</v>
      </c>
      <c r="AS54" s="6">
        <f t="shared" si="1"/>
        <v>1.2206686618622702</v>
      </c>
      <c r="AT54" t="s">
        <v>180</v>
      </c>
    </row>
    <row r="55" spans="1:46">
      <c r="A55" t="s">
        <v>75</v>
      </c>
      <c r="B55" t="s">
        <v>59</v>
      </c>
      <c r="C55" t="s">
        <v>60</v>
      </c>
      <c r="D55">
        <v>791</v>
      </c>
      <c r="E55" t="s">
        <v>131</v>
      </c>
      <c r="G55" t="s">
        <v>46</v>
      </c>
      <c r="H55" s="1">
        <v>43462</v>
      </c>
      <c r="I55" s="2">
        <v>0.83819444444444446</v>
      </c>
      <c r="J55" t="s">
        <v>132</v>
      </c>
      <c r="K55" t="s">
        <v>40</v>
      </c>
      <c r="L55" t="s">
        <v>41</v>
      </c>
      <c r="N55" t="s">
        <v>44</v>
      </c>
      <c r="O55" t="s">
        <v>45</v>
      </c>
      <c r="P55" t="s">
        <v>46</v>
      </c>
      <c r="R55">
        <v>3.04</v>
      </c>
      <c r="S55">
        <v>56.6</v>
      </c>
      <c r="T55" t="s">
        <v>131</v>
      </c>
      <c r="AQ55">
        <v>6.16</v>
      </c>
      <c r="AR55" s="6">
        <v>0.57243157169456826</v>
      </c>
      <c r="AS55" s="6">
        <f t="shared" si="1"/>
        <v>0.95598902131985697</v>
      </c>
      <c r="AT55" t="s">
        <v>180</v>
      </c>
    </row>
    <row r="56" spans="1:46">
      <c r="A56" t="s">
        <v>75</v>
      </c>
      <c r="B56" t="s">
        <v>55</v>
      </c>
      <c r="C56" t="s">
        <v>56</v>
      </c>
      <c r="D56">
        <v>1890</v>
      </c>
      <c r="E56" t="s">
        <v>131</v>
      </c>
      <c r="G56" t="s">
        <v>46</v>
      </c>
      <c r="H56" s="1">
        <v>43462</v>
      </c>
      <c r="I56" s="2">
        <v>0.83819444444444446</v>
      </c>
      <c r="J56" t="s">
        <v>132</v>
      </c>
      <c r="K56" t="s">
        <v>40</v>
      </c>
      <c r="L56" t="s">
        <v>41</v>
      </c>
      <c r="N56" t="s">
        <v>44</v>
      </c>
      <c r="O56" t="s">
        <v>45</v>
      </c>
      <c r="P56" t="s">
        <v>46</v>
      </c>
      <c r="R56">
        <v>1.97</v>
      </c>
      <c r="S56">
        <v>56.4</v>
      </c>
      <c r="T56" t="s">
        <v>131</v>
      </c>
      <c r="AQ56">
        <v>5.56</v>
      </c>
      <c r="AR56" s="6">
        <v>0.63742251712622389</v>
      </c>
      <c r="AS56" s="6">
        <f t="shared" si="1"/>
        <v>8.1664706053650917</v>
      </c>
      <c r="AT56" t="s">
        <v>180</v>
      </c>
    </row>
    <row r="57" spans="1:46">
      <c r="A57" t="s">
        <v>75</v>
      </c>
      <c r="B57" t="s">
        <v>63</v>
      </c>
      <c r="C57" t="s">
        <v>64</v>
      </c>
      <c r="D57">
        <v>53.7</v>
      </c>
      <c r="E57" t="s">
        <v>131</v>
      </c>
      <c r="F57" t="s">
        <v>68</v>
      </c>
      <c r="G57" t="s">
        <v>46</v>
      </c>
      <c r="H57" s="1">
        <v>43462</v>
      </c>
      <c r="I57" s="2">
        <v>0.83819444444444446</v>
      </c>
      <c r="J57" t="s">
        <v>132</v>
      </c>
      <c r="K57" t="s">
        <v>40</v>
      </c>
      <c r="L57" t="s">
        <v>41</v>
      </c>
      <c r="N57" t="s">
        <v>44</v>
      </c>
      <c r="O57" t="s">
        <v>45</v>
      </c>
      <c r="P57" t="s">
        <v>46</v>
      </c>
      <c r="R57">
        <v>2.6</v>
      </c>
      <c r="S57">
        <v>55.4</v>
      </c>
      <c r="T57" t="s">
        <v>131</v>
      </c>
      <c r="AQ57">
        <v>7.28</v>
      </c>
      <c r="AR57" s="6">
        <v>0.20282162988985675</v>
      </c>
      <c r="AS57" s="6">
        <f t="shared" si="1"/>
        <v>1.3895046909305091E-2</v>
      </c>
      <c r="AT57" t="s">
        <v>180</v>
      </c>
    </row>
    <row r="58" spans="1:46">
      <c r="A58" t="s">
        <v>75</v>
      </c>
      <c r="B58" t="s">
        <v>65</v>
      </c>
      <c r="C58" t="s">
        <v>66</v>
      </c>
      <c r="D58">
        <v>182</v>
      </c>
      <c r="E58" t="s">
        <v>131</v>
      </c>
      <c r="G58" t="s">
        <v>46</v>
      </c>
      <c r="H58" s="1">
        <v>43462</v>
      </c>
      <c r="I58" s="2">
        <v>0.83819444444444446</v>
      </c>
      <c r="J58" t="s">
        <v>132</v>
      </c>
      <c r="K58" t="s">
        <v>40</v>
      </c>
      <c r="L58" t="s">
        <v>41</v>
      </c>
      <c r="N58" t="s">
        <v>44</v>
      </c>
      <c r="O58" t="s">
        <v>45</v>
      </c>
      <c r="P58" t="s">
        <v>46</v>
      </c>
      <c r="R58">
        <v>1.72</v>
      </c>
      <c r="S58">
        <v>56.5</v>
      </c>
      <c r="T58" t="s">
        <v>131</v>
      </c>
      <c r="AQ58">
        <v>7.36</v>
      </c>
      <c r="AR58" s="6">
        <v>0.25603585633402193</v>
      </c>
      <c r="AS58" s="6">
        <f t="shared" si="1"/>
        <v>3.1029201380319876E-2</v>
      </c>
      <c r="AT58" t="s">
        <v>180</v>
      </c>
    </row>
    <row r="59" spans="1:46">
      <c r="A59" t="s">
        <v>76</v>
      </c>
      <c r="B59" t="s">
        <v>53</v>
      </c>
      <c r="C59" t="s">
        <v>54</v>
      </c>
      <c r="D59">
        <v>243</v>
      </c>
      <c r="E59" t="s">
        <v>131</v>
      </c>
      <c r="G59" t="s">
        <v>46</v>
      </c>
      <c r="H59" s="1">
        <v>43463</v>
      </c>
      <c r="I59" s="2">
        <v>2.1527777777777781E-2</v>
      </c>
      <c r="J59" t="s">
        <v>132</v>
      </c>
      <c r="K59" t="s">
        <v>40</v>
      </c>
      <c r="L59" t="s">
        <v>41</v>
      </c>
      <c r="N59" t="s">
        <v>44</v>
      </c>
      <c r="O59" t="s">
        <v>45</v>
      </c>
      <c r="P59" t="s">
        <v>46</v>
      </c>
      <c r="R59">
        <v>1.44</v>
      </c>
      <c r="S59">
        <v>51.9</v>
      </c>
      <c r="T59" t="s">
        <v>131</v>
      </c>
      <c r="AQ59">
        <v>5.56</v>
      </c>
      <c r="AR59" s="6">
        <v>0.66585018477428992</v>
      </c>
      <c r="AS59" s="6">
        <f t="shared" si="1"/>
        <v>1.0051473893305989</v>
      </c>
      <c r="AT59" t="s">
        <v>180</v>
      </c>
    </row>
    <row r="60" spans="1:46">
      <c r="A60" t="s">
        <v>76</v>
      </c>
      <c r="B60" t="s">
        <v>61</v>
      </c>
      <c r="C60" t="s">
        <v>62</v>
      </c>
      <c r="D60">
        <v>153</v>
      </c>
      <c r="E60" t="s">
        <v>131</v>
      </c>
      <c r="G60" t="s">
        <v>46</v>
      </c>
      <c r="H60" s="1">
        <v>43463</v>
      </c>
      <c r="I60" s="2">
        <v>2.1527777777777781E-2</v>
      </c>
      <c r="J60" t="s">
        <v>132</v>
      </c>
      <c r="K60" t="s">
        <v>40</v>
      </c>
      <c r="L60" t="s">
        <v>41</v>
      </c>
      <c r="N60" t="s">
        <v>44</v>
      </c>
      <c r="O60" t="s">
        <v>45</v>
      </c>
      <c r="P60" t="s">
        <v>46</v>
      </c>
      <c r="R60">
        <v>3</v>
      </c>
      <c r="S60">
        <v>51.5</v>
      </c>
      <c r="T60" t="s">
        <v>131</v>
      </c>
      <c r="AQ60">
        <v>6.16</v>
      </c>
      <c r="AR60" s="6">
        <v>0.55159526968036521</v>
      </c>
      <c r="AS60" s="6">
        <f t="shared" si="1"/>
        <v>0.19189819849603579</v>
      </c>
      <c r="AT60" t="s">
        <v>180</v>
      </c>
    </row>
    <row r="61" spans="1:46">
      <c r="A61" t="s">
        <v>76</v>
      </c>
      <c r="B61" t="s">
        <v>57</v>
      </c>
      <c r="C61" t="s">
        <v>58</v>
      </c>
      <c r="D61">
        <v>305</v>
      </c>
      <c r="E61" t="s">
        <v>131</v>
      </c>
      <c r="G61" t="s">
        <v>46</v>
      </c>
      <c r="H61" s="1">
        <v>43463</v>
      </c>
      <c r="I61" s="2">
        <v>2.1527777777777781E-2</v>
      </c>
      <c r="J61" t="s">
        <v>132</v>
      </c>
      <c r="K61" t="s">
        <v>40</v>
      </c>
      <c r="L61" t="s">
        <v>41</v>
      </c>
      <c r="N61" t="s">
        <v>44</v>
      </c>
      <c r="O61" t="s">
        <v>45</v>
      </c>
      <c r="P61" t="s">
        <v>46</v>
      </c>
      <c r="R61">
        <v>2.02</v>
      </c>
      <c r="S61">
        <v>51.9</v>
      </c>
      <c r="T61" t="s">
        <v>131</v>
      </c>
      <c r="AQ61">
        <v>6.16</v>
      </c>
      <c r="AR61" s="6">
        <v>0.62759133123298949</v>
      </c>
      <c r="AS61" s="6">
        <f t="shared" si="1"/>
        <v>0.336219504045284</v>
      </c>
      <c r="AT61" t="s">
        <v>180</v>
      </c>
    </row>
    <row r="62" spans="1:46">
      <c r="A62" t="s">
        <v>76</v>
      </c>
      <c r="B62" t="s">
        <v>59</v>
      </c>
      <c r="C62" t="s">
        <v>60</v>
      </c>
      <c r="D62">
        <v>242</v>
      </c>
      <c r="E62" t="s">
        <v>131</v>
      </c>
      <c r="G62" t="s">
        <v>46</v>
      </c>
      <c r="H62" s="1">
        <v>43463</v>
      </c>
      <c r="I62" s="2">
        <v>2.1527777777777781E-2</v>
      </c>
      <c r="J62" t="s">
        <v>132</v>
      </c>
      <c r="K62" t="s">
        <v>40</v>
      </c>
      <c r="L62" t="s">
        <v>41</v>
      </c>
      <c r="N62" t="s">
        <v>44</v>
      </c>
      <c r="O62" t="s">
        <v>45</v>
      </c>
      <c r="P62" t="s">
        <v>46</v>
      </c>
      <c r="R62">
        <v>2.21</v>
      </c>
      <c r="S62">
        <v>51.9</v>
      </c>
      <c r="T62" t="s">
        <v>131</v>
      </c>
      <c r="AQ62">
        <v>6.16</v>
      </c>
      <c r="AR62" s="6">
        <v>0.62759133123298949</v>
      </c>
      <c r="AS62" s="6">
        <f t="shared" si="1"/>
        <v>0.26677088517691389</v>
      </c>
      <c r="AT62" t="s">
        <v>180</v>
      </c>
    </row>
    <row r="63" spans="1:46">
      <c r="A63" t="s">
        <v>76</v>
      </c>
      <c r="B63" t="s">
        <v>55</v>
      </c>
      <c r="C63" t="s">
        <v>56</v>
      </c>
      <c r="D63">
        <v>328</v>
      </c>
      <c r="E63" t="s">
        <v>131</v>
      </c>
      <c r="G63" t="s">
        <v>46</v>
      </c>
      <c r="H63" s="1">
        <v>43463</v>
      </c>
      <c r="I63" s="2">
        <v>2.1527777777777781E-2</v>
      </c>
      <c r="J63" t="s">
        <v>132</v>
      </c>
      <c r="K63" t="s">
        <v>40</v>
      </c>
      <c r="L63" t="s">
        <v>41</v>
      </c>
      <c r="N63" t="s">
        <v>44</v>
      </c>
      <c r="O63" t="s">
        <v>45</v>
      </c>
      <c r="P63" t="s">
        <v>46</v>
      </c>
      <c r="R63">
        <v>1.54</v>
      </c>
      <c r="S63">
        <v>51.8</v>
      </c>
      <c r="T63" t="s">
        <v>131</v>
      </c>
      <c r="AQ63">
        <v>5.56</v>
      </c>
      <c r="AR63" s="6">
        <v>0.70372430929386176</v>
      </c>
      <c r="AS63" s="6">
        <f t="shared" si="1"/>
        <v>1.2837229050697485</v>
      </c>
      <c r="AT63" t="s">
        <v>180</v>
      </c>
    </row>
    <row r="64" spans="1:46">
      <c r="A64" t="s">
        <v>76</v>
      </c>
      <c r="B64" t="s">
        <v>63</v>
      </c>
      <c r="C64" t="s">
        <v>64</v>
      </c>
      <c r="D64">
        <v>21.9</v>
      </c>
      <c r="E64" t="s">
        <v>131</v>
      </c>
      <c r="F64" t="s">
        <v>68</v>
      </c>
      <c r="G64" t="s">
        <v>46</v>
      </c>
      <c r="H64" s="1">
        <v>43463</v>
      </c>
      <c r="I64" s="2">
        <v>2.1527777777777781E-2</v>
      </c>
      <c r="J64" t="s">
        <v>132</v>
      </c>
      <c r="K64" t="s">
        <v>40</v>
      </c>
      <c r="L64" t="s">
        <v>41</v>
      </c>
      <c r="N64" t="s">
        <v>44</v>
      </c>
      <c r="O64" t="s">
        <v>45</v>
      </c>
      <c r="P64" t="s">
        <v>46</v>
      </c>
      <c r="R64">
        <v>2.77</v>
      </c>
      <c r="S64">
        <v>50.9</v>
      </c>
      <c r="T64" t="s">
        <v>131</v>
      </c>
      <c r="AQ64">
        <v>7.28</v>
      </c>
      <c r="AR64" s="6">
        <v>0.18887020626290751</v>
      </c>
      <c r="AS64" s="6">
        <f t="shared" si="1"/>
        <v>6.0852813193158382E-3</v>
      </c>
      <c r="AT64" t="s">
        <v>180</v>
      </c>
    </row>
    <row r="65" spans="1:46">
      <c r="A65" t="s">
        <v>76</v>
      </c>
      <c r="B65" t="s">
        <v>65</v>
      </c>
      <c r="C65" t="s">
        <v>66</v>
      </c>
      <c r="D65">
        <v>77.2</v>
      </c>
      <c r="E65" t="s">
        <v>131</v>
      </c>
      <c r="G65" t="s">
        <v>46</v>
      </c>
      <c r="H65" s="1">
        <v>43463</v>
      </c>
      <c r="I65" s="2">
        <v>2.1527777777777781E-2</v>
      </c>
      <c r="J65" t="s">
        <v>132</v>
      </c>
      <c r="K65" t="s">
        <v>40</v>
      </c>
      <c r="L65" t="s">
        <v>41</v>
      </c>
      <c r="N65" t="s">
        <v>44</v>
      </c>
      <c r="O65" t="s">
        <v>45</v>
      </c>
      <c r="P65" t="s">
        <v>46</v>
      </c>
      <c r="R65">
        <v>1.19</v>
      </c>
      <c r="S65">
        <v>51.9</v>
      </c>
      <c r="T65" t="s">
        <v>131</v>
      </c>
      <c r="AQ65">
        <v>7.36</v>
      </c>
      <c r="AR65" s="6">
        <v>0.24880148335987862</v>
      </c>
      <c r="AS65" s="6">
        <f t="shared" si="1"/>
        <v>1.3544542337071551E-2</v>
      </c>
      <c r="AT65" t="s">
        <v>180</v>
      </c>
    </row>
    <row r="66" spans="1:46">
      <c r="A66" t="s">
        <v>77</v>
      </c>
      <c r="B66" t="s">
        <v>53</v>
      </c>
      <c r="C66" t="s">
        <v>54</v>
      </c>
      <c r="D66">
        <v>376</v>
      </c>
      <c r="E66" t="s">
        <v>131</v>
      </c>
      <c r="G66" t="s">
        <v>46</v>
      </c>
      <c r="H66" s="1">
        <v>43463</v>
      </c>
      <c r="I66" s="2">
        <v>0.22500000000000001</v>
      </c>
      <c r="J66" t="s">
        <v>132</v>
      </c>
      <c r="K66" t="s">
        <v>40</v>
      </c>
      <c r="L66" t="s">
        <v>41</v>
      </c>
      <c r="N66" t="s">
        <v>44</v>
      </c>
      <c r="O66" t="s">
        <v>45</v>
      </c>
      <c r="P66" t="s">
        <v>46</v>
      </c>
      <c r="R66">
        <v>2.8</v>
      </c>
      <c r="S66">
        <v>46.2</v>
      </c>
      <c r="T66" t="s">
        <v>131</v>
      </c>
      <c r="AQ66">
        <v>5.56</v>
      </c>
      <c r="AR66" s="6">
        <v>0.69149867346637883</v>
      </c>
      <c r="AS66" s="6">
        <f t="shared" si="1"/>
        <v>1.497602283550153</v>
      </c>
      <c r="AT66" t="s">
        <v>180</v>
      </c>
    </row>
    <row r="67" spans="1:46">
      <c r="A67" t="s">
        <v>77</v>
      </c>
      <c r="B67" t="s">
        <v>61</v>
      </c>
      <c r="C67" t="s">
        <v>62</v>
      </c>
      <c r="D67">
        <v>329</v>
      </c>
      <c r="E67" t="s">
        <v>131</v>
      </c>
      <c r="G67" t="s">
        <v>46</v>
      </c>
      <c r="H67" s="1">
        <v>43463</v>
      </c>
      <c r="I67" s="2">
        <v>0.22500000000000001</v>
      </c>
      <c r="J67" t="s">
        <v>132</v>
      </c>
      <c r="K67" t="s">
        <v>40</v>
      </c>
      <c r="L67" t="s">
        <v>41</v>
      </c>
      <c r="N67" t="s">
        <v>44</v>
      </c>
      <c r="O67" t="s">
        <v>45</v>
      </c>
      <c r="P67" t="s">
        <v>46</v>
      </c>
      <c r="R67">
        <v>3.02</v>
      </c>
      <c r="S67">
        <v>45.9</v>
      </c>
      <c r="T67" t="s">
        <v>131</v>
      </c>
      <c r="AQ67">
        <v>6.16</v>
      </c>
      <c r="AR67" s="6">
        <v>0.57772367083484921</v>
      </c>
      <c r="AS67" s="6">
        <f t="shared" ref="AS67:AS79" si="2">(D67*1000/AR67)/(10^AQ67)</f>
        <v>0.39398141520394109</v>
      </c>
      <c r="AT67" t="s">
        <v>180</v>
      </c>
    </row>
    <row r="68" spans="1:46">
      <c r="A68" t="s">
        <v>77</v>
      </c>
      <c r="B68" t="s">
        <v>57</v>
      </c>
      <c r="C68" t="s">
        <v>58</v>
      </c>
      <c r="D68">
        <v>599</v>
      </c>
      <c r="E68" t="s">
        <v>131</v>
      </c>
      <c r="G68" t="s">
        <v>46</v>
      </c>
      <c r="H68" s="1">
        <v>43463</v>
      </c>
      <c r="I68" s="2">
        <v>0.22500000000000001</v>
      </c>
      <c r="J68" t="s">
        <v>132</v>
      </c>
      <c r="K68" t="s">
        <v>40</v>
      </c>
      <c r="L68" t="s">
        <v>41</v>
      </c>
      <c r="N68" t="s">
        <v>44</v>
      </c>
      <c r="O68" t="s">
        <v>45</v>
      </c>
      <c r="P68" t="s">
        <v>46</v>
      </c>
      <c r="R68">
        <v>2</v>
      </c>
      <c r="S68">
        <v>46.2</v>
      </c>
      <c r="T68" t="s">
        <v>131</v>
      </c>
      <c r="AQ68">
        <v>6.16</v>
      </c>
      <c r="AR68" s="6">
        <v>0.65367776054535198</v>
      </c>
      <c r="AS68" s="6">
        <f t="shared" si="2"/>
        <v>0.63396183348001611</v>
      </c>
      <c r="AT68" t="s">
        <v>180</v>
      </c>
    </row>
    <row r="69" spans="1:46">
      <c r="A69" t="s">
        <v>77</v>
      </c>
      <c r="B69" t="s">
        <v>59</v>
      </c>
      <c r="C69" t="s">
        <v>60</v>
      </c>
      <c r="D69">
        <v>452</v>
      </c>
      <c r="E69" t="s">
        <v>131</v>
      </c>
      <c r="G69" t="s">
        <v>46</v>
      </c>
      <c r="H69" s="1">
        <v>43463</v>
      </c>
      <c r="I69" s="2">
        <v>0.22500000000000001</v>
      </c>
      <c r="J69" t="s">
        <v>132</v>
      </c>
      <c r="K69" t="s">
        <v>40</v>
      </c>
      <c r="L69" t="s">
        <v>41</v>
      </c>
      <c r="N69" t="s">
        <v>44</v>
      </c>
      <c r="O69" t="s">
        <v>45</v>
      </c>
      <c r="P69" t="s">
        <v>46</v>
      </c>
      <c r="R69">
        <v>2.2400000000000002</v>
      </c>
      <c r="S69">
        <v>46.2</v>
      </c>
      <c r="T69" t="s">
        <v>131</v>
      </c>
      <c r="AQ69">
        <v>6.16</v>
      </c>
      <c r="AR69" s="6">
        <v>0.65367776054535198</v>
      </c>
      <c r="AS69" s="6">
        <f t="shared" si="2"/>
        <v>0.47838188436221585</v>
      </c>
      <c r="AT69" t="s">
        <v>180</v>
      </c>
    </row>
    <row r="70" spans="1:46">
      <c r="A70" t="s">
        <v>77</v>
      </c>
      <c r="B70" t="s">
        <v>55</v>
      </c>
      <c r="C70" t="s">
        <v>56</v>
      </c>
      <c r="D70">
        <v>562</v>
      </c>
      <c r="E70" t="s">
        <v>131</v>
      </c>
      <c r="G70" t="s">
        <v>46</v>
      </c>
      <c r="H70" s="1">
        <v>43463</v>
      </c>
      <c r="I70" s="2">
        <v>0.22500000000000001</v>
      </c>
      <c r="J70" t="s">
        <v>132</v>
      </c>
      <c r="K70" t="s">
        <v>40</v>
      </c>
      <c r="L70" t="s">
        <v>41</v>
      </c>
      <c r="N70" t="s">
        <v>44</v>
      </c>
      <c r="O70" t="s">
        <v>45</v>
      </c>
      <c r="P70" t="s">
        <v>46</v>
      </c>
      <c r="R70">
        <v>2.93</v>
      </c>
      <c r="S70">
        <v>46.1</v>
      </c>
      <c r="T70" t="s">
        <v>131</v>
      </c>
      <c r="AQ70">
        <v>5.56</v>
      </c>
      <c r="AR70" s="6">
        <v>0.72863337505750914</v>
      </c>
      <c r="AS70" s="6">
        <f t="shared" si="2"/>
        <v>2.1243557929992978</v>
      </c>
      <c r="AT70" t="s">
        <v>180</v>
      </c>
    </row>
    <row r="71" spans="1:46">
      <c r="A71" t="s">
        <v>77</v>
      </c>
      <c r="B71" t="s">
        <v>63</v>
      </c>
      <c r="C71" t="s">
        <v>64</v>
      </c>
      <c r="D71">
        <v>34</v>
      </c>
      <c r="E71" t="s">
        <v>131</v>
      </c>
      <c r="F71" t="s">
        <v>68</v>
      </c>
      <c r="G71" t="s">
        <v>46</v>
      </c>
      <c r="H71" s="1">
        <v>43463</v>
      </c>
      <c r="I71" s="2">
        <v>0.22500000000000001</v>
      </c>
      <c r="J71" t="s">
        <v>132</v>
      </c>
      <c r="K71" t="s">
        <v>40</v>
      </c>
      <c r="L71" t="s">
        <v>41</v>
      </c>
      <c r="N71" t="s">
        <v>44</v>
      </c>
      <c r="O71" t="s">
        <v>45</v>
      </c>
      <c r="P71" t="s">
        <v>46</v>
      </c>
      <c r="R71">
        <v>7.06</v>
      </c>
      <c r="S71">
        <v>45.3</v>
      </c>
      <c r="T71" t="s">
        <v>131</v>
      </c>
      <c r="AQ71">
        <v>7.28</v>
      </c>
      <c r="AR71" s="6">
        <v>0.20292079962237397</v>
      </c>
      <c r="AS71" s="6">
        <f t="shared" si="2"/>
        <v>8.7933093510857759E-3</v>
      </c>
      <c r="AT71" t="s">
        <v>180</v>
      </c>
    </row>
    <row r="72" spans="1:46">
      <c r="A72" t="s">
        <v>77</v>
      </c>
      <c r="B72" t="s">
        <v>65</v>
      </c>
      <c r="C72" t="s">
        <v>66</v>
      </c>
      <c r="D72">
        <v>145</v>
      </c>
      <c r="E72" t="s">
        <v>131</v>
      </c>
      <c r="G72" t="s">
        <v>46</v>
      </c>
      <c r="H72" s="1">
        <v>43463</v>
      </c>
      <c r="I72" s="2">
        <v>0.22500000000000001</v>
      </c>
      <c r="J72" t="s">
        <v>132</v>
      </c>
      <c r="K72" t="s">
        <v>40</v>
      </c>
      <c r="L72" t="s">
        <v>41</v>
      </c>
      <c r="N72" t="s">
        <v>44</v>
      </c>
      <c r="O72" t="s">
        <v>45</v>
      </c>
      <c r="P72" t="s">
        <v>46</v>
      </c>
      <c r="R72">
        <v>3.39</v>
      </c>
      <c r="S72">
        <v>46.1</v>
      </c>
      <c r="T72" t="s">
        <v>131</v>
      </c>
      <c r="AQ72">
        <v>7.36</v>
      </c>
      <c r="AR72" s="6">
        <v>0.26610650072924402</v>
      </c>
      <c r="AS72" s="6">
        <f t="shared" si="2"/>
        <v>2.3785512755746131E-2</v>
      </c>
      <c r="AT72" t="s">
        <v>180</v>
      </c>
    </row>
    <row r="73" spans="1:46">
      <c r="A73" t="s">
        <v>78</v>
      </c>
      <c r="B73" t="s">
        <v>53</v>
      </c>
      <c r="C73" t="s">
        <v>54</v>
      </c>
      <c r="D73">
        <v>294</v>
      </c>
      <c r="E73" t="s">
        <v>131</v>
      </c>
      <c r="G73" t="s">
        <v>46</v>
      </c>
      <c r="H73" s="1">
        <v>43463</v>
      </c>
      <c r="I73" s="2">
        <v>8.9583333333333334E-2</v>
      </c>
      <c r="J73" t="s">
        <v>132</v>
      </c>
      <c r="K73" t="s">
        <v>40</v>
      </c>
      <c r="L73" t="s">
        <v>41</v>
      </c>
      <c r="N73" t="s">
        <v>44</v>
      </c>
      <c r="O73" t="s">
        <v>45</v>
      </c>
      <c r="P73" t="s">
        <v>46</v>
      </c>
      <c r="R73">
        <v>2.2599999999999998</v>
      </c>
      <c r="S73">
        <v>50.8</v>
      </c>
      <c r="T73" t="s">
        <v>131</v>
      </c>
      <c r="AQ73">
        <v>5.56</v>
      </c>
      <c r="AR73" s="58">
        <v>0.68483793954958871</v>
      </c>
      <c r="AS73" s="6">
        <f t="shared" si="2"/>
        <v>1.1823866524012689</v>
      </c>
      <c r="AT73" t="s">
        <v>180</v>
      </c>
    </row>
    <row r="74" spans="1:46">
      <c r="A74" t="s">
        <v>78</v>
      </c>
      <c r="B74" t="s">
        <v>61</v>
      </c>
      <c r="C74" t="s">
        <v>62</v>
      </c>
      <c r="D74">
        <v>465</v>
      </c>
      <c r="E74" t="s">
        <v>131</v>
      </c>
      <c r="G74" t="s">
        <v>46</v>
      </c>
      <c r="H74" s="1">
        <v>43463</v>
      </c>
      <c r="I74" s="2">
        <v>8.9583333333333334E-2</v>
      </c>
      <c r="J74" t="s">
        <v>132</v>
      </c>
      <c r="K74" t="s">
        <v>40</v>
      </c>
      <c r="L74" t="s">
        <v>41</v>
      </c>
      <c r="N74" t="s">
        <v>44</v>
      </c>
      <c r="O74" t="s">
        <v>45</v>
      </c>
      <c r="P74" t="s">
        <v>46</v>
      </c>
      <c r="R74">
        <v>4.26</v>
      </c>
      <c r="S74">
        <v>50.5</v>
      </c>
      <c r="T74" t="s">
        <v>131</v>
      </c>
      <c r="AQ74">
        <v>6.16</v>
      </c>
      <c r="AR74" s="58">
        <v>0.56814008502751556</v>
      </c>
      <c r="AS74" s="6">
        <f t="shared" si="2"/>
        <v>0.56623605683750455</v>
      </c>
      <c r="AT74" t="s">
        <v>180</v>
      </c>
    </row>
    <row r="75" spans="1:46">
      <c r="A75" t="s">
        <v>78</v>
      </c>
      <c r="B75" t="s">
        <v>57</v>
      </c>
      <c r="C75" t="s">
        <v>58</v>
      </c>
      <c r="D75">
        <v>797</v>
      </c>
      <c r="E75" t="s">
        <v>131</v>
      </c>
      <c r="G75" t="s">
        <v>46</v>
      </c>
      <c r="H75" s="1">
        <v>43463</v>
      </c>
      <c r="I75" s="2">
        <v>8.9583333333333334E-2</v>
      </c>
      <c r="J75" t="s">
        <v>132</v>
      </c>
      <c r="K75" t="s">
        <v>40</v>
      </c>
      <c r="L75" t="s">
        <v>41</v>
      </c>
      <c r="N75" t="s">
        <v>44</v>
      </c>
      <c r="O75" t="s">
        <v>45</v>
      </c>
      <c r="P75" t="s">
        <v>46</v>
      </c>
      <c r="R75">
        <v>2.91</v>
      </c>
      <c r="S75">
        <v>50.9</v>
      </c>
      <c r="T75" t="s">
        <v>131</v>
      </c>
      <c r="AQ75">
        <v>6.16</v>
      </c>
      <c r="AR75" s="58">
        <v>0.64595699464479905</v>
      </c>
      <c r="AS75" s="6">
        <f t="shared" si="2"/>
        <v>0.85360060869933185</v>
      </c>
      <c r="AT75" t="s">
        <v>180</v>
      </c>
    </row>
    <row r="76" spans="1:46">
      <c r="A76" t="s">
        <v>78</v>
      </c>
      <c r="B76" t="s">
        <v>59</v>
      </c>
      <c r="C76" t="s">
        <v>60</v>
      </c>
      <c r="D76">
        <v>670</v>
      </c>
      <c r="E76" t="s">
        <v>131</v>
      </c>
      <c r="G76" t="s">
        <v>46</v>
      </c>
      <c r="H76" s="1">
        <v>43463</v>
      </c>
      <c r="I76" s="2">
        <v>8.9583333333333334E-2</v>
      </c>
      <c r="J76" t="s">
        <v>132</v>
      </c>
      <c r="K76" t="s">
        <v>40</v>
      </c>
      <c r="L76" t="s">
        <v>41</v>
      </c>
      <c r="N76" t="s">
        <v>44</v>
      </c>
      <c r="O76" t="s">
        <v>45</v>
      </c>
      <c r="P76" t="s">
        <v>46</v>
      </c>
      <c r="R76">
        <v>3.22</v>
      </c>
      <c r="S76">
        <v>50.9</v>
      </c>
      <c r="T76" t="s">
        <v>131</v>
      </c>
      <c r="AQ76">
        <v>6.16</v>
      </c>
      <c r="AR76" s="58">
        <v>0.64595699464479905</v>
      </c>
      <c r="AS76" s="6">
        <f t="shared" si="2"/>
        <v>0.71758144018638936</v>
      </c>
      <c r="AT76" t="s">
        <v>180</v>
      </c>
    </row>
    <row r="77" spans="1:46">
      <c r="A77" t="s">
        <v>78</v>
      </c>
      <c r="B77" t="s">
        <v>55</v>
      </c>
      <c r="C77" t="s">
        <v>56</v>
      </c>
      <c r="D77">
        <v>641</v>
      </c>
      <c r="E77" t="s">
        <v>131</v>
      </c>
      <c r="G77" t="s">
        <v>46</v>
      </c>
      <c r="H77" s="1">
        <v>43463</v>
      </c>
      <c r="I77" s="2">
        <v>8.9583333333333334E-2</v>
      </c>
      <c r="J77" t="s">
        <v>132</v>
      </c>
      <c r="K77" t="s">
        <v>40</v>
      </c>
      <c r="L77" t="s">
        <v>41</v>
      </c>
      <c r="N77" t="s">
        <v>44</v>
      </c>
      <c r="O77" t="s">
        <v>45</v>
      </c>
      <c r="P77" t="s">
        <v>46</v>
      </c>
      <c r="R77">
        <v>2.4</v>
      </c>
      <c r="S77">
        <v>50.7</v>
      </c>
      <c r="T77" t="s">
        <v>131</v>
      </c>
      <c r="AQ77">
        <v>5.56</v>
      </c>
      <c r="AR77" s="58">
        <v>0.72308177660809947</v>
      </c>
      <c r="AS77" s="6">
        <f t="shared" si="2"/>
        <v>2.4415780565254379</v>
      </c>
      <c r="AT77" t="s">
        <v>180</v>
      </c>
    </row>
    <row r="78" spans="1:46">
      <c r="A78" t="s">
        <v>78</v>
      </c>
      <c r="B78" t="s">
        <v>63</v>
      </c>
      <c r="C78" t="s">
        <v>64</v>
      </c>
      <c r="D78">
        <v>44.1</v>
      </c>
      <c r="E78" t="s">
        <v>131</v>
      </c>
      <c r="F78" t="s">
        <v>68</v>
      </c>
      <c r="G78" t="s">
        <v>46</v>
      </c>
      <c r="H78" s="1">
        <v>43463</v>
      </c>
      <c r="I78" s="2">
        <v>8.9583333333333334E-2</v>
      </c>
      <c r="J78" t="s">
        <v>132</v>
      </c>
      <c r="K78" t="s">
        <v>40</v>
      </c>
      <c r="L78" t="s">
        <v>41</v>
      </c>
      <c r="N78" t="s">
        <v>44</v>
      </c>
      <c r="O78" t="s">
        <v>45</v>
      </c>
      <c r="P78" t="s">
        <v>46</v>
      </c>
      <c r="R78">
        <v>5.26</v>
      </c>
      <c r="S78">
        <v>49.8</v>
      </c>
      <c r="T78" t="s">
        <v>131</v>
      </c>
      <c r="AQ78">
        <v>7.28</v>
      </c>
      <c r="AR78" s="58">
        <v>0.19215570907463697</v>
      </c>
      <c r="AS78" s="6">
        <f t="shared" si="2"/>
        <v>1.2044403524865015E-2</v>
      </c>
      <c r="AT78" t="s">
        <v>180</v>
      </c>
    </row>
    <row r="79" spans="1:46">
      <c r="A79" t="s">
        <v>78</v>
      </c>
      <c r="B79" t="s">
        <v>65</v>
      </c>
      <c r="C79" t="s">
        <v>66</v>
      </c>
      <c r="D79">
        <v>216</v>
      </c>
      <c r="E79" t="s">
        <v>131</v>
      </c>
      <c r="G79" t="s">
        <v>46</v>
      </c>
      <c r="H79" s="1">
        <v>43463</v>
      </c>
      <c r="I79" s="2">
        <v>8.9583333333333334E-2</v>
      </c>
      <c r="J79" t="s">
        <v>132</v>
      </c>
      <c r="K79" t="s">
        <v>40</v>
      </c>
      <c r="L79" t="s">
        <v>41</v>
      </c>
      <c r="N79" t="s">
        <v>44</v>
      </c>
      <c r="O79" t="s">
        <v>45</v>
      </c>
      <c r="P79" t="s">
        <v>46</v>
      </c>
      <c r="R79">
        <v>2.71</v>
      </c>
      <c r="S79">
        <v>50.8</v>
      </c>
      <c r="T79" t="s">
        <v>131</v>
      </c>
      <c r="AQ79">
        <v>7.36</v>
      </c>
      <c r="AR79" s="58">
        <v>0.2543077376428432</v>
      </c>
      <c r="AS79" s="6">
        <f t="shared" si="2"/>
        <v>3.7076111264964982E-2</v>
      </c>
      <c r="AT79" t="s">
        <v>180</v>
      </c>
    </row>
  </sheetData>
  <autoFilter ref="A2:AP79">
    <sortState ref="A3:AQ156">
      <sortCondition ref="A3:A156"/>
    </sortState>
  </autoFilter>
  <mergeCells count="1">
    <mergeCell ref="AR1:AS1"/>
  </mergeCells>
  <pageMargins left="0.7" right="0.7" top="0.75" bottom="0.75" header="0.3" footer="0.3"/>
  <pageSetup orientation="portrait" verticalDpi="0" r:id="rId1"/>
  <headerFooter>
    <oddFooter>&amp;L&amp;G&amp;C&amp;"-,Bold"&amp;KFF0000Final&amp;RLDW Clam Data Report
Appendix F2
F2-&amp;P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O4:Q10"/>
  <sheetViews>
    <sheetView workbookViewId="0">
      <selection activeCell="D94" sqref="D94"/>
    </sheetView>
  </sheetViews>
  <sheetFormatPr defaultRowHeight="15"/>
  <cols>
    <col min="16" max="16" width="23" bestFit="1" customWidth="1"/>
    <col min="17" max="17" width="13.140625" customWidth="1"/>
  </cols>
  <sheetData>
    <row r="4" spans="15:17">
      <c r="O4" t="s">
        <v>86</v>
      </c>
    </row>
    <row r="6" spans="15:17">
      <c r="P6" t="s">
        <v>87</v>
      </c>
      <c r="Q6" t="s">
        <v>87</v>
      </c>
    </row>
    <row r="7" spans="15:17">
      <c r="P7" t="s">
        <v>87</v>
      </c>
      <c r="Q7" t="s">
        <v>87</v>
      </c>
    </row>
    <row r="10" spans="15:17">
      <c r="P10" t="s">
        <v>87</v>
      </c>
      <c r="Q10" t="s">
        <v>87</v>
      </c>
    </row>
  </sheetData>
  <pageMargins left="0.7" right="0.7" top="0.75" bottom="0.75" header="0.3" footer="0.3"/>
  <pageSetup orientation="portrait" r:id="rId1"/>
  <headerFooter>
    <oddFooter>&amp;L&amp;G&amp;C&amp;"-,Bold"&amp;KFF0000Final&amp;RLDW Clam Data Report
Appendix F2
F2-&amp;P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selection activeCell="D94" sqref="D94"/>
    </sheetView>
  </sheetViews>
  <sheetFormatPr defaultRowHeight="12.75"/>
  <cols>
    <col min="1" max="1" width="11.42578125" style="12" customWidth="1"/>
    <col min="2" max="2" width="29.28515625" style="12" customWidth="1"/>
    <col min="3" max="3" width="37.85546875" style="12" customWidth="1"/>
    <col min="4" max="4" width="47.140625" style="12" customWidth="1"/>
    <col min="5" max="5" width="10.5703125" style="12" customWidth="1"/>
    <col min="6" max="6" width="9.140625" style="12"/>
    <col min="7" max="7" width="38.28515625" style="12" customWidth="1"/>
    <col min="8" max="8" width="9.140625" style="12"/>
    <col min="9" max="9" width="15.140625" style="12" customWidth="1"/>
    <col min="10" max="16384" width="9.140625" style="12"/>
  </cols>
  <sheetData>
    <row r="1" spans="1:7">
      <c r="A1" s="10" t="s">
        <v>91</v>
      </c>
      <c r="B1" s="11" t="s">
        <v>92</v>
      </c>
      <c r="C1" s="11"/>
    </row>
    <row r="2" spans="1:7">
      <c r="A2" s="10"/>
      <c r="B2" s="11"/>
      <c r="C2" s="11"/>
    </row>
    <row r="3" spans="1:7">
      <c r="A3" s="13" t="s">
        <v>93</v>
      </c>
      <c r="B3" s="117" t="s">
        <v>135</v>
      </c>
      <c r="C3" s="117"/>
      <c r="D3" s="117"/>
      <c r="E3" s="117"/>
      <c r="F3" s="117"/>
      <c r="G3" s="117"/>
    </row>
    <row r="4" spans="1:7">
      <c r="A4" s="13"/>
      <c r="B4" s="14"/>
      <c r="C4" s="14"/>
    </row>
    <row r="5" spans="1:7">
      <c r="A5" s="10" t="s">
        <v>94</v>
      </c>
      <c r="B5" s="112"/>
      <c r="C5" s="112"/>
      <c r="D5" s="112"/>
      <c r="E5" s="112"/>
      <c r="F5" s="112"/>
      <c r="G5" s="112"/>
    </row>
    <row r="6" spans="1:7">
      <c r="A6" s="10"/>
      <c r="B6" s="15" t="s">
        <v>95</v>
      </c>
      <c r="C6" s="15"/>
      <c r="D6" s="15"/>
      <c r="E6" s="15"/>
      <c r="F6" s="15"/>
      <c r="G6" s="15"/>
    </row>
    <row r="7" spans="1:7">
      <c r="A7" s="10"/>
      <c r="B7" s="15"/>
      <c r="C7" s="15"/>
      <c r="D7" s="15"/>
      <c r="E7" s="15"/>
      <c r="F7" s="15"/>
      <c r="G7" s="15"/>
    </row>
    <row r="8" spans="1:7">
      <c r="A8" s="10"/>
      <c r="B8" s="112" t="s">
        <v>96</v>
      </c>
      <c r="C8" s="112"/>
      <c r="D8" s="112"/>
      <c r="E8" s="112"/>
      <c r="F8" s="112"/>
      <c r="G8" s="112"/>
    </row>
    <row r="9" spans="1:7">
      <c r="A9" s="10"/>
      <c r="B9" s="15"/>
      <c r="C9" s="15"/>
      <c r="D9" s="15"/>
      <c r="E9" s="15"/>
      <c r="F9" s="15"/>
      <c r="G9" s="15"/>
    </row>
    <row r="10" spans="1:7">
      <c r="A10" s="10"/>
      <c r="B10" s="15" t="s">
        <v>122</v>
      </c>
      <c r="C10" s="15"/>
      <c r="D10" s="15"/>
      <c r="E10" s="15"/>
      <c r="F10" s="15"/>
      <c r="G10" s="15"/>
    </row>
    <row r="11" spans="1:7">
      <c r="A11" s="16"/>
      <c r="B11" s="17"/>
      <c r="C11" s="17"/>
      <c r="D11" s="17"/>
      <c r="E11" s="17"/>
      <c r="F11" s="17"/>
      <c r="G11" s="17"/>
    </row>
    <row r="12" spans="1:7" ht="13.5" thickBot="1">
      <c r="A12" s="10" t="s">
        <v>97</v>
      </c>
      <c r="B12" s="18" t="s">
        <v>98</v>
      </c>
      <c r="C12" s="19" t="s">
        <v>99</v>
      </c>
      <c r="D12" s="20"/>
      <c r="E12" s="20"/>
      <c r="F12" s="20"/>
      <c r="G12" s="20"/>
    </row>
    <row r="13" spans="1:7" ht="13.5" thickTop="1">
      <c r="A13" s="10"/>
      <c r="B13" s="21" t="s">
        <v>134</v>
      </c>
      <c r="C13" s="118" t="s">
        <v>183</v>
      </c>
      <c r="D13" s="118"/>
      <c r="E13" s="118"/>
      <c r="F13" s="118"/>
      <c r="G13" s="118"/>
    </row>
    <row r="14" spans="1:7">
      <c r="A14" s="22"/>
      <c r="B14" s="21" t="s">
        <v>100</v>
      </c>
      <c r="C14" s="116" t="s">
        <v>101</v>
      </c>
      <c r="D14" s="116"/>
      <c r="E14" s="116"/>
      <c r="F14" s="116"/>
      <c r="G14" s="116"/>
    </row>
    <row r="15" spans="1:7">
      <c r="A15" s="89"/>
      <c r="B15" s="21" t="s">
        <v>160</v>
      </c>
      <c r="C15" s="88" t="s">
        <v>162</v>
      </c>
      <c r="D15" s="88"/>
      <c r="E15" s="88"/>
      <c r="F15" s="88"/>
      <c r="G15" s="88"/>
    </row>
    <row r="16" spans="1:7">
      <c r="A16" s="10"/>
      <c r="B16" s="24" t="s">
        <v>88</v>
      </c>
      <c r="C16" s="116" t="s">
        <v>161</v>
      </c>
      <c r="D16" s="116"/>
      <c r="E16" s="116"/>
      <c r="F16" s="116"/>
      <c r="G16" s="116"/>
    </row>
    <row r="17" spans="1:13">
      <c r="A17" s="22"/>
      <c r="B17" s="21" t="s">
        <v>121</v>
      </c>
      <c r="C17" s="23" t="s">
        <v>120</v>
      </c>
      <c r="D17" s="23"/>
      <c r="E17" s="23"/>
      <c r="F17" s="23"/>
      <c r="G17" s="23"/>
    </row>
    <row r="18" spans="1:13">
      <c r="A18" s="10"/>
      <c r="B18" s="25" t="s">
        <v>159</v>
      </c>
      <c r="C18" s="116" t="s">
        <v>123</v>
      </c>
      <c r="D18" s="116"/>
      <c r="E18" s="116"/>
      <c r="F18" s="116"/>
      <c r="G18" s="116"/>
    </row>
    <row r="19" spans="1:13">
      <c r="A19" s="10"/>
      <c r="B19" s="25"/>
      <c r="C19" s="116"/>
      <c r="D19" s="116"/>
      <c r="E19" s="116"/>
      <c r="F19" s="116"/>
      <c r="G19" s="116"/>
    </row>
    <row r="20" spans="1:13">
      <c r="A20" s="10"/>
      <c r="B20" s="26"/>
      <c r="C20" s="124"/>
      <c r="D20" s="124"/>
      <c r="E20" s="124"/>
      <c r="F20" s="124"/>
      <c r="G20" s="124"/>
    </row>
    <row r="21" spans="1:13">
      <c r="A21" s="10"/>
      <c r="B21" s="87" t="s">
        <v>181</v>
      </c>
      <c r="C21" s="124"/>
      <c r="D21" s="124"/>
      <c r="E21" s="124"/>
      <c r="F21" s="124"/>
      <c r="G21" s="124"/>
    </row>
    <row r="22" spans="1:13">
      <c r="A22" s="10"/>
      <c r="B22" s="27"/>
      <c r="C22" s="28"/>
      <c r="D22" s="29"/>
    </row>
    <row r="23" spans="1:13">
      <c r="B23" s="30"/>
      <c r="C23" s="14"/>
    </row>
    <row r="24" spans="1:13" ht="13.5" thickBot="1">
      <c r="A24" s="10" t="s">
        <v>102</v>
      </c>
      <c r="B24" s="18" t="s">
        <v>103</v>
      </c>
      <c r="C24" s="19" t="s">
        <v>104</v>
      </c>
      <c r="D24" s="20"/>
      <c r="E24" s="20"/>
      <c r="F24" s="20"/>
      <c r="G24" s="20"/>
    </row>
    <row r="25" spans="1:13" ht="13.5" thickTop="1">
      <c r="A25" s="10"/>
      <c r="B25" s="31">
        <v>43487</v>
      </c>
      <c r="C25" s="125" t="s">
        <v>105</v>
      </c>
      <c r="D25" s="125"/>
      <c r="E25" s="125"/>
      <c r="F25" s="125"/>
      <c r="G25" s="125"/>
    </row>
    <row r="26" spans="1:13">
      <c r="A26" s="16"/>
      <c r="B26" s="31" t="s">
        <v>87</v>
      </c>
      <c r="C26" s="125" t="s">
        <v>87</v>
      </c>
      <c r="D26" s="125"/>
      <c r="E26" s="125"/>
      <c r="F26" s="125"/>
      <c r="G26" s="125"/>
    </row>
    <row r="27" spans="1:13" ht="15">
      <c r="A27" s="16"/>
      <c r="B27" s="31" t="s">
        <v>87</v>
      </c>
      <c r="C27" s="94"/>
      <c r="D27" s="29"/>
    </row>
    <row r="29" spans="1:13" ht="39" thickBot="1">
      <c r="A29" s="32" t="s">
        <v>106</v>
      </c>
      <c r="B29" s="33" t="s">
        <v>107</v>
      </c>
      <c r="C29" s="33" t="s">
        <v>108</v>
      </c>
      <c r="D29" s="33" t="s">
        <v>109</v>
      </c>
      <c r="E29" s="34" t="s">
        <v>110</v>
      </c>
      <c r="F29" s="35" t="s">
        <v>111</v>
      </c>
      <c r="G29" s="35" t="s">
        <v>112</v>
      </c>
      <c r="I29" s="33" t="s">
        <v>113</v>
      </c>
      <c r="J29" s="33" t="s">
        <v>114</v>
      </c>
      <c r="K29" s="34" t="s">
        <v>115</v>
      </c>
      <c r="L29" s="35" t="s">
        <v>111</v>
      </c>
      <c r="M29" s="36" t="s">
        <v>116</v>
      </c>
    </row>
    <row r="30" spans="1:13" ht="26.25" thickTop="1">
      <c r="A30" s="32"/>
      <c r="B30" s="90" t="s">
        <v>134</v>
      </c>
      <c r="C30" s="90" t="s">
        <v>182</v>
      </c>
      <c r="D30" s="96" t="s">
        <v>177</v>
      </c>
      <c r="E30" s="97" t="s">
        <v>178</v>
      </c>
      <c r="F30" s="98">
        <v>43493</v>
      </c>
      <c r="G30" s="48"/>
      <c r="H30" s="49"/>
      <c r="I30" s="50"/>
      <c r="J30" s="46"/>
      <c r="K30" s="47"/>
      <c r="L30" s="48"/>
      <c r="M30" s="51"/>
    </row>
    <row r="31" spans="1:13" ht="40.5" customHeight="1">
      <c r="A31" s="32"/>
      <c r="B31" s="122" t="s">
        <v>119</v>
      </c>
      <c r="C31" s="90" t="s">
        <v>165</v>
      </c>
      <c r="D31" s="96" t="s">
        <v>177</v>
      </c>
      <c r="E31" s="97" t="s">
        <v>178</v>
      </c>
      <c r="F31" s="98">
        <v>43493</v>
      </c>
      <c r="G31" s="48"/>
      <c r="H31" s="49"/>
      <c r="I31" s="46"/>
      <c r="J31" s="46"/>
      <c r="K31" s="47"/>
      <c r="L31" s="48"/>
      <c r="M31" s="51"/>
    </row>
    <row r="32" spans="1:13" ht="36.75" customHeight="1">
      <c r="A32" s="32"/>
      <c r="B32" s="122"/>
      <c r="C32" s="90" t="s">
        <v>163</v>
      </c>
      <c r="D32" s="96" t="s">
        <v>177</v>
      </c>
      <c r="E32" s="97" t="s">
        <v>178</v>
      </c>
      <c r="F32" s="98">
        <v>43493</v>
      </c>
      <c r="G32" s="48"/>
      <c r="H32" s="49"/>
      <c r="I32" s="46"/>
      <c r="J32" s="46"/>
      <c r="K32" s="47"/>
      <c r="L32" s="48"/>
      <c r="M32" s="51"/>
    </row>
    <row r="33" spans="1:13" ht="51">
      <c r="A33" s="32"/>
      <c r="B33" s="123"/>
      <c r="C33" s="90" t="s">
        <v>164</v>
      </c>
      <c r="D33" s="96" t="s">
        <v>177</v>
      </c>
      <c r="E33" s="97" t="s">
        <v>178</v>
      </c>
      <c r="F33" s="98">
        <v>43493</v>
      </c>
      <c r="G33" s="48"/>
      <c r="H33" s="49"/>
      <c r="I33" s="46"/>
      <c r="J33" s="46"/>
      <c r="K33" s="47"/>
      <c r="L33" s="48"/>
      <c r="M33" s="51"/>
    </row>
    <row r="34" spans="1:13" ht="26.25" customHeight="1">
      <c r="B34" s="126" t="s">
        <v>166</v>
      </c>
      <c r="C34" s="91" t="s">
        <v>171</v>
      </c>
      <c r="D34" s="96" t="s">
        <v>177</v>
      </c>
      <c r="E34" s="97" t="s">
        <v>178</v>
      </c>
      <c r="F34" s="98">
        <v>43493</v>
      </c>
      <c r="G34" s="41"/>
      <c r="I34" s="42"/>
      <c r="J34" s="43"/>
      <c r="K34" s="39"/>
      <c r="L34" s="40"/>
      <c r="M34" s="41"/>
    </row>
    <row r="35" spans="1:13" ht="30.75" customHeight="1">
      <c r="B35" s="127"/>
      <c r="C35" s="91" t="s">
        <v>167</v>
      </c>
      <c r="D35" s="96" t="s">
        <v>177</v>
      </c>
      <c r="E35" s="97" t="s">
        <v>178</v>
      </c>
      <c r="F35" s="98">
        <v>43493</v>
      </c>
      <c r="G35" s="41"/>
      <c r="I35" s="42"/>
      <c r="J35" s="43"/>
      <c r="K35" s="39"/>
      <c r="L35" s="40"/>
      <c r="M35" s="41"/>
    </row>
    <row r="36" spans="1:13" ht="33.75" customHeight="1">
      <c r="B36" s="127"/>
      <c r="C36" s="91" t="s">
        <v>168</v>
      </c>
      <c r="D36" s="96" t="s">
        <v>177</v>
      </c>
      <c r="E36" s="97" t="s">
        <v>178</v>
      </c>
      <c r="F36" s="98">
        <v>43493</v>
      </c>
      <c r="G36" s="41"/>
      <c r="I36" s="42"/>
      <c r="J36" s="43"/>
      <c r="K36" s="39"/>
      <c r="L36" s="40"/>
      <c r="M36" s="41"/>
    </row>
    <row r="37" spans="1:13" ht="24.75" customHeight="1">
      <c r="B37" s="127"/>
      <c r="C37" s="91" t="s">
        <v>172</v>
      </c>
      <c r="D37" s="96" t="s">
        <v>177</v>
      </c>
      <c r="E37" s="97" t="s">
        <v>178</v>
      </c>
      <c r="F37" s="98">
        <v>43493</v>
      </c>
      <c r="G37" s="41"/>
      <c r="I37" s="42"/>
      <c r="J37" s="43"/>
      <c r="K37" s="39"/>
      <c r="L37" s="40"/>
      <c r="M37" s="41"/>
    </row>
    <row r="38" spans="1:13" ht="31.5" customHeight="1">
      <c r="B38" s="127"/>
      <c r="C38" s="91" t="s">
        <v>169</v>
      </c>
      <c r="D38" s="96" t="s">
        <v>177</v>
      </c>
      <c r="E38" s="97" t="s">
        <v>178</v>
      </c>
      <c r="F38" s="98">
        <v>43493</v>
      </c>
      <c r="G38" s="41"/>
      <c r="I38" s="42"/>
      <c r="J38" s="43"/>
      <c r="K38" s="39"/>
      <c r="L38" s="40"/>
      <c r="M38" s="41"/>
    </row>
    <row r="39" spans="1:13" ht="26.25" customHeight="1">
      <c r="B39" s="128"/>
      <c r="C39" s="91" t="s">
        <v>170</v>
      </c>
      <c r="D39" s="96" t="s">
        <v>177</v>
      </c>
      <c r="E39" s="97" t="s">
        <v>178</v>
      </c>
      <c r="F39" s="98">
        <v>43493</v>
      </c>
      <c r="G39" s="41"/>
      <c r="I39" s="42"/>
      <c r="J39" s="43"/>
      <c r="K39" s="39"/>
      <c r="L39" s="40"/>
      <c r="M39" s="41"/>
    </row>
    <row r="40" spans="1:13" ht="26.25" customHeight="1">
      <c r="B40" s="93" t="s">
        <v>88</v>
      </c>
      <c r="C40" s="92" t="s">
        <v>174</v>
      </c>
      <c r="D40" s="96" t="s">
        <v>177</v>
      </c>
      <c r="E40" s="97" t="s">
        <v>178</v>
      </c>
      <c r="F40" s="98">
        <v>43493</v>
      </c>
      <c r="G40" s="41"/>
      <c r="I40" s="37"/>
      <c r="J40" s="43"/>
      <c r="K40" s="39"/>
      <c r="L40" s="40"/>
      <c r="M40" s="41"/>
    </row>
    <row r="41" spans="1:13" ht="40.5" customHeight="1">
      <c r="B41" s="129" t="s">
        <v>159</v>
      </c>
      <c r="C41" s="92" t="s">
        <v>173</v>
      </c>
      <c r="D41" s="96" t="s">
        <v>177</v>
      </c>
      <c r="E41" s="97" t="s">
        <v>178</v>
      </c>
      <c r="F41" s="98">
        <v>43493</v>
      </c>
      <c r="G41" s="41"/>
      <c r="I41" s="37"/>
      <c r="J41" s="43"/>
      <c r="K41" s="39"/>
      <c r="L41" s="40"/>
      <c r="M41" s="41"/>
    </row>
    <row r="42" spans="1:13">
      <c r="B42" s="122"/>
      <c r="C42" s="91" t="s">
        <v>117</v>
      </c>
      <c r="D42" s="96" t="s">
        <v>177</v>
      </c>
      <c r="E42" s="97" t="s">
        <v>178</v>
      </c>
      <c r="F42" s="98">
        <v>43493</v>
      </c>
      <c r="G42" s="41"/>
      <c r="I42" s="42"/>
      <c r="J42" s="43"/>
      <c r="K42" s="39"/>
      <c r="L42" s="40"/>
      <c r="M42" s="41"/>
    </row>
    <row r="43" spans="1:13" ht="55.5" customHeight="1">
      <c r="B43" s="122"/>
      <c r="C43" s="91" t="s">
        <v>118</v>
      </c>
      <c r="D43" s="96" t="s">
        <v>177</v>
      </c>
      <c r="E43" s="97" t="s">
        <v>178</v>
      </c>
      <c r="F43" s="98">
        <v>43493</v>
      </c>
      <c r="G43" s="41"/>
      <c r="I43" s="42"/>
      <c r="J43" s="43"/>
      <c r="K43" s="39"/>
      <c r="L43" s="40"/>
      <c r="M43" s="41"/>
    </row>
    <row r="44" spans="1:13" ht="51.75" customHeight="1">
      <c r="B44" s="122"/>
      <c r="C44" s="91" t="s">
        <v>124</v>
      </c>
      <c r="D44" s="96" t="s">
        <v>177</v>
      </c>
      <c r="E44" s="97" t="s">
        <v>178</v>
      </c>
      <c r="F44" s="98">
        <v>43493</v>
      </c>
      <c r="G44" s="41"/>
      <c r="I44" s="52"/>
      <c r="J44" s="43"/>
      <c r="K44" s="39"/>
      <c r="L44" s="40"/>
      <c r="M44" s="53"/>
    </row>
    <row r="45" spans="1:13">
      <c r="B45" s="123"/>
      <c r="C45" s="91" t="s">
        <v>176</v>
      </c>
      <c r="D45" s="96" t="s">
        <v>177</v>
      </c>
      <c r="E45" s="97" t="s">
        <v>178</v>
      </c>
      <c r="F45" s="98">
        <v>43493</v>
      </c>
      <c r="G45" s="41"/>
      <c r="I45" s="42"/>
      <c r="J45" s="43"/>
      <c r="K45" s="39"/>
      <c r="L45" s="40"/>
      <c r="M45" s="41"/>
    </row>
    <row r="46" spans="1:13">
      <c r="B46" s="119"/>
      <c r="C46" s="42"/>
      <c r="D46" s="38"/>
      <c r="E46" s="39"/>
      <c r="F46" s="40"/>
      <c r="G46" s="41"/>
      <c r="I46" s="42"/>
      <c r="J46" s="43"/>
      <c r="K46" s="39"/>
      <c r="L46" s="40"/>
      <c r="M46" s="41"/>
    </row>
    <row r="47" spans="1:13">
      <c r="B47" s="120"/>
      <c r="C47" s="42"/>
      <c r="D47" s="38"/>
      <c r="E47" s="39"/>
      <c r="F47" s="40"/>
      <c r="G47" s="41"/>
      <c r="I47" s="42"/>
      <c r="J47" s="43"/>
      <c r="K47" s="39"/>
      <c r="L47" s="40"/>
      <c r="M47" s="41"/>
    </row>
    <row r="48" spans="1:13">
      <c r="B48" s="121"/>
      <c r="C48" s="42"/>
      <c r="D48" s="38"/>
      <c r="E48" s="39"/>
      <c r="F48" s="40"/>
      <c r="G48" s="41"/>
      <c r="I48" s="42"/>
      <c r="J48" s="43"/>
      <c r="K48" s="39"/>
      <c r="L48" s="40"/>
      <c r="M48" s="41"/>
    </row>
    <row r="49" spans="2:13">
      <c r="B49" s="25"/>
      <c r="C49" s="42"/>
      <c r="D49" s="38"/>
      <c r="E49" s="39"/>
      <c r="F49" s="40"/>
      <c r="G49" s="41"/>
      <c r="I49" s="42"/>
      <c r="J49" s="43"/>
      <c r="K49" s="39"/>
      <c r="L49" s="40"/>
      <c r="M49" s="41"/>
    </row>
    <row r="50" spans="2:13">
      <c r="B50" s="25"/>
      <c r="C50" s="42"/>
      <c r="D50" s="38"/>
      <c r="E50" s="39"/>
      <c r="F50" s="40"/>
      <c r="G50" s="41"/>
      <c r="I50" s="42"/>
      <c r="J50" s="43"/>
      <c r="K50" s="39"/>
      <c r="L50" s="40"/>
      <c r="M50" s="41"/>
    </row>
    <row r="51" spans="2:13">
      <c r="B51" s="25"/>
      <c r="C51" s="42"/>
      <c r="D51" s="44"/>
      <c r="E51" s="39"/>
      <c r="F51" s="40"/>
      <c r="G51" s="41"/>
      <c r="I51" s="42"/>
      <c r="J51" s="45"/>
      <c r="K51" s="39"/>
      <c r="L51" s="40"/>
      <c r="M51" s="41"/>
    </row>
    <row r="54" spans="2:13">
      <c r="B54" s="12" t="s">
        <v>87</v>
      </c>
    </row>
    <row r="84" spans="2:2">
      <c r="B84" s="12" t="s">
        <v>87</v>
      </c>
    </row>
  </sheetData>
  <mergeCells count="16">
    <mergeCell ref="B46:B48"/>
    <mergeCell ref="B31:B33"/>
    <mergeCell ref="C18:G18"/>
    <mergeCell ref="C19:G19"/>
    <mergeCell ref="C20:G20"/>
    <mergeCell ref="C21:G21"/>
    <mergeCell ref="C25:G25"/>
    <mergeCell ref="C26:G26"/>
    <mergeCell ref="B34:B39"/>
    <mergeCell ref="B41:B45"/>
    <mergeCell ref="C16:G16"/>
    <mergeCell ref="B3:G3"/>
    <mergeCell ref="B5:G5"/>
    <mergeCell ref="B8:G8"/>
    <mergeCell ref="C13:G13"/>
    <mergeCell ref="C14:G14"/>
  </mergeCells>
  <pageMargins left="0.7" right="0.7" top="0.75" bottom="0.75" header="0.3" footer="0.3"/>
  <pageSetup orientation="portrait" verticalDpi="0" r:id="rId1"/>
  <headerFooter>
    <oddFooter>&amp;L&amp;G&amp;C&amp;"-,Bold"&amp;KFF0000Final&amp;RLDW Clam Data Report
Appendix F2
F2-&amp;P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 cPAHs</vt:lpstr>
      <vt:lpstr>PRC depletion</vt:lpstr>
      <vt:lpstr>PRC correction_remove 3 indeno</vt:lpstr>
      <vt:lpstr>Feq </vt:lpstr>
      <vt:lpstr>Cfree </vt:lpstr>
      <vt:lpstr>QAPP PAH Kow</vt:lpstr>
      <vt:lpstr>QAInfo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Esler</dc:creator>
  <cp:lastModifiedBy>Shana Schorsch</cp:lastModifiedBy>
  <cp:lastPrinted>2019-01-23T16:03:00Z</cp:lastPrinted>
  <dcterms:created xsi:type="dcterms:W3CDTF">2018-08-30T17:58:58Z</dcterms:created>
  <dcterms:modified xsi:type="dcterms:W3CDTF">2019-03-04T18:09:49Z</dcterms:modified>
</cp:coreProperties>
</file>